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ntracts\2023\EPPD\"/>
    </mc:Choice>
  </mc:AlternateContent>
  <xr:revisionPtr revIDLastSave="0" documentId="8_{C51ECB36-F76C-4E0C-B363-9BE7767CD97D}" xr6:coauthVersionLast="47" xr6:coauthVersionMax="47" xr10:uidLastSave="{00000000-0000-0000-0000-000000000000}"/>
  <bookViews>
    <workbookView xWindow="1905" yWindow="1905" windowWidth="21600" windowHeight="11385" xr2:uid="{AA98F4AE-9178-4E6A-AC02-0F870240C318}"/>
  </bookViews>
  <sheets>
    <sheet name="Instructions" sheetId="1" r:id="rId1"/>
    <sheet name="Pricing Schedule Item 1" sheetId="2" r:id="rId2"/>
    <sheet name="Pricing Schedule Item 2" sheetId="6" r:id="rId3"/>
    <sheet name="Pricing Schedule Item 3" sheetId="7" r:id="rId4"/>
    <sheet name="Pricing Schedule Item 4" sheetId="8" r:id="rId5"/>
    <sheet name="Pricing Schedule Item 5" sheetId="9" r:id="rId6"/>
    <sheet name="Pricing Schedule Item 6" sheetId="10" r:id="rId7"/>
    <sheet name="Pricing Schedule Item 7" sheetId="11" r:id="rId8"/>
    <sheet name="Pricing Schedule Item 8" sheetId="12" r:id="rId9"/>
    <sheet name="Pricing Schedule Item 9" sheetId="3" r:id="rId10"/>
    <sheet name="Pricing Schedule Item 10" sheetId="13" r:id="rId11"/>
    <sheet name="Pricing Schedule Item 11" sheetId="14" r:id="rId12"/>
    <sheet name="Pricing Schedule Item 12" sheetId="15" r:id="rId13"/>
    <sheet name="Pricing Schedule Item 13" sheetId="17" r:id="rId14"/>
    <sheet name="Pricing Schedule Test Samples" sheetId="16" r:id="rId15"/>
    <sheet name="Bid Totals" sheetId="5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2" l="1"/>
  <c r="E22" i="12"/>
  <c r="C16" i="5"/>
  <c r="E25" i="16"/>
  <c r="E26" i="16" s="1"/>
  <c r="E13" i="17"/>
  <c r="E17" i="17"/>
  <c r="E16" i="17"/>
  <c r="E12" i="17"/>
  <c r="E11" i="17"/>
  <c r="E10" i="17"/>
  <c r="E9" i="17"/>
  <c r="E8" i="17"/>
  <c r="E7" i="17"/>
  <c r="C5" i="17"/>
  <c r="C5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4" i="16"/>
  <c r="E7" i="15"/>
  <c r="E22" i="15"/>
  <c r="E21" i="15"/>
  <c r="E20" i="15"/>
  <c r="E19" i="15"/>
  <c r="E18" i="15"/>
  <c r="E11" i="15"/>
  <c r="E10" i="15"/>
  <c r="E9" i="15"/>
  <c r="E8" i="15"/>
  <c r="E12" i="14"/>
  <c r="E11" i="14"/>
  <c r="E10" i="14"/>
  <c r="E9" i="14"/>
  <c r="E8" i="14"/>
  <c r="E7" i="14"/>
  <c r="E11" i="13"/>
  <c r="E10" i="13"/>
  <c r="E9" i="13"/>
  <c r="E8" i="13"/>
  <c r="E7" i="13"/>
  <c r="E42" i="3"/>
  <c r="E41" i="3"/>
  <c r="E40" i="3"/>
  <c r="E39" i="3"/>
  <c r="E38" i="3"/>
  <c r="E37" i="3"/>
  <c r="E33" i="3"/>
  <c r="E32" i="3"/>
  <c r="E31" i="3"/>
  <c r="E30" i="3"/>
  <c r="E29" i="3"/>
  <c r="E25" i="3"/>
  <c r="E24" i="3"/>
  <c r="E23" i="3"/>
  <c r="E22" i="3"/>
  <c r="E18" i="3"/>
  <c r="E17" i="3"/>
  <c r="E16" i="3"/>
  <c r="E15" i="3"/>
  <c r="E11" i="3"/>
  <c r="E10" i="3"/>
  <c r="E9" i="3"/>
  <c r="E8" i="3"/>
  <c r="E7" i="3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33" i="11"/>
  <c r="E30" i="11"/>
  <c r="E29" i="11"/>
  <c r="E28" i="11"/>
  <c r="E27" i="11"/>
  <c r="E26" i="11"/>
  <c r="E20" i="11"/>
  <c r="E19" i="11"/>
  <c r="E18" i="11"/>
  <c r="E17" i="11"/>
  <c r="E16" i="11"/>
  <c r="E15" i="11"/>
  <c r="E11" i="11"/>
  <c r="E10" i="11"/>
  <c r="E9" i="11"/>
  <c r="E8" i="11"/>
  <c r="E7" i="11"/>
  <c r="E23" i="10"/>
  <c r="E22" i="10"/>
  <c r="E21" i="10"/>
  <c r="E20" i="10"/>
  <c r="E19" i="10"/>
  <c r="E18" i="10"/>
  <c r="E11" i="10"/>
  <c r="E10" i="10"/>
  <c r="E9" i="10"/>
  <c r="E8" i="10"/>
  <c r="E7" i="10"/>
  <c r="E21" i="9"/>
  <c r="E20" i="9"/>
  <c r="E19" i="9"/>
  <c r="E18" i="9"/>
  <c r="E17" i="9"/>
  <c r="E11" i="9"/>
  <c r="E10" i="9"/>
  <c r="E9" i="9"/>
  <c r="E8" i="9"/>
  <c r="E7" i="9"/>
  <c r="E23" i="8"/>
  <c r="E19" i="8"/>
  <c r="E18" i="8"/>
  <c r="E17" i="8"/>
  <c r="E16" i="8"/>
  <c r="E15" i="8"/>
  <c r="E11" i="8"/>
  <c r="E10" i="8"/>
  <c r="E9" i="8"/>
  <c r="E8" i="8"/>
  <c r="E20" i="8" s="1"/>
  <c r="E7" i="8"/>
  <c r="E25" i="7"/>
  <c r="E24" i="7"/>
  <c r="E23" i="7"/>
  <c r="E22" i="7"/>
  <c r="E21" i="7"/>
  <c r="E20" i="7"/>
  <c r="E19" i="7"/>
  <c r="E13" i="7"/>
  <c r="E12" i="7"/>
  <c r="E11" i="7"/>
  <c r="E10" i="7"/>
  <c r="E9" i="7"/>
  <c r="E8" i="7"/>
  <c r="E7" i="7"/>
  <c r="E33" i="6"/>
  <c r="E30" i="6"/>
  <c r="E29" i="6"/>
  <c r="E28" i="6"/>
  <c r="E27" i="6"/>
  <c r="E26" i="6"/>
  <c r="E20" i="6"/>
  <c r="E19" i="6"/>
  <c r="E18" i="6"/>
  <c r="E17" i="6"/>
  <c r="E16" i="6"/>
  <c r="E15" i="6"/>
  <c r="E11" i="6"/>
  <c r="E10" i="6"/>
  <c r="E9" i="6"/>
  <c r="E8" i="6"/>
  <c r="E7" i="6"/>
  <c r="E64" i="2"/>
  <c r="E60" i="2"/>
  <c r="E59" i="2"/>
  <c r="E58" i="2"/>
  <c r="E57" i="2"/>
  <c r="E56" i="2"/>
  <c r="E55" i="2"/>
  <c r="E51" i="2"/>
  <c r="E50" i="2"/>
  <c r="E49" i="2"/>
  <c r="E48" i="2"/>
  <c r="E47" i="2"/>
  <c r="E46" i="2"/>
  <c r="E42" i="2"/>
  <c r="E9" i="2"/>
  <c r="E8" i="2"/>
  <c r="E7" i="2"/>
  <c r="C20" i="3"/>
  <c r="C13" i="3"/>
  <c r="C5" i="3"/>
  <c r="C26" i="12"/>
  <c r="C5" i="12"/>
  <c r="C24" i="11"/>
  <c r="C13" i="11"/>
  <c r="C5" i="11"/>
  <c r="C17" i="5" l="1"/>
  <c r="E61" i="2"/>
  <c r="C11" i="5"/>
  <c r="E23" i="15"/>
  <c r="C14" i="5"/>
  <c r="C12" i="5"/>
  <c r="E34" i="11"/>
  <c r="C10" i="5" s="1"/>
  <c r="C16" i="10"/>
  <c r="C5" i="10"/>
  <c r="E12" i="10"/>
  <c r="C8" i="5"/>
  <c r="C15" i="9"/>
  <c r="C5" i="9"/>
  <c r="C13" i="8"/>
  <c r="C5" i="8"/>
  <c r="C17" i="7"/>
  <c r="C5" i="7"/>
  <c r="E34" i="6"/>
  <c r="C9" i="5" l="1"/>
  <c r="C13" i="6"/>
  <c r="C5" i="6"/>
  <c r="C53" i="2"/>
  <c r="C44" i="2"/>
  <c r="C16" i="15"/>
  <c r="C5" i="15"/>
  <c r="C5" i="14"/>
  <c r="E12" i="13"/>
  <c r="C13" i="5" s="1"/>
  <c r="C5" i="13"/>
  <c r="C35" i="3"/>
  <c r="C27" i="3"/>
  <c r="C24" i="6"/>
  <c r="E24" i="8" l="1"/>
  <c r="C7" i="5" s="1"/>
  <c r="E65" i="2"/>
  <c r="C4" i="5" l="1"/>
  <c r="C18" i="5" s="1"/>
  <c r="C5" i="5"/>
  <c r="E12" i="15"/>
  <c r="C15" i="5" s="1"/>
  <c r="C6" i="5"/>
</calcChain>
</file>

<file path=xl/sharedStrings.xml><?xml version="1.0" encoding="utf-8"?>
<sst xmlns="http://schemas.openxmlformats.org/spreadsheetml/2006/main" count="570" uniqueCount="254">
  <si>
    <t>1a: 3 7/8" x 8 7/8" (#9)</t>
  </si>
  <si>
    <t>Estimated Number of Orders</t>
  </si>
  <si>
    <t>Estimated Total</t>
  </si>
  <si>
    <t>1b: 4 1/8" x 9 1/2" (#10)</t>
  </si>
  <si>
    <t>1c: 4 1/2" x 10 3/8" (#11)</t>
  </si>
  <si>
    <t>2a: 4 1/8" x 9 1/2" (#10)</t>
  </si>
  <si>
    <t>2b: 4 1/2" x 10 3/8" (#11)</t>
  </si>
  <si>
    <t>3a: 4 1/8" x 9 1/2" (#10)</t>
  </si>
  <si>
    <t>4a: 3 7/8" x 8 7/8" (#9)</t>
  </si>
  <si>
    <t>4b: 4 1/8" x 9 1/2" (#10)</t>
  </si>
  <si>
    <t>5a: 3 7/8" x 8 7/8" (#9)</t>
  </si>
  <si>
    <t>7a: 6" x 9 1/2"</t>
  </si>
  <si>
    <t>7b: 6" x 10 1/4"</t>
  </si>
  <si>
    <t>8a: 6" x 9 1/2"</t>
  </si>
  <si>
    <t>9a: 6" x 9 1/2"</t>
  </si>
  <si>
    <t xml:space="preserve">9b: 7 1/2" x 10 1/2" </t>
  </si>
  <si>
    <t>9d: 10" x 13"</t>
  </si>
  <si>
    <t>9e:  12" x 15 1/2"</t>
  </si>
  <si>
    <t>10a: 9" x 12"</t>
  </si>
  <si>
    <t>11a: 9 1/2" x 12"</t>
  </si>
  <si>
    <t>12a: 13" x 16" x 2"</t>
  </si>
  <si>
    <t xml:space="preserve">Offeror Name: </t>
  </si>
  <si>
    <t xml:space="preserve">Offeror Address: </t>
  </si>
  <si>
    <t>Contact Name:</t>
  </si>
  <si>
    <t>Phone Number:</t>
  </si>
  <si>
    <t xml:space="preserve">Email: </t>
  </si>
  <si>
    <t>Authorized Signature:</t>
  </si>
  <si>
    <t>Date:</t>
  </si>
  <si>
    <t>*SIGNATURE OF AN OFFICIAL AUTHORIZED TO BIND THE BID</t>
  </si>
  <si>
    <t>Item 1 -</t>
  </si>
  <si>
    <t>Item 2 -</t>
  </si>
  <si>
    <t>Item 3 -</t>
  </si>
  <si>
    <t>Item 4 -</t>
  </si>
  <si>
    <t>Item 5 -</t>
  </si>
  <si>
    <t>Item 6 -</t>
  </si>
  <si>
    <t>Item 7 -</t>
  </si>
  <si>
    <t>Item 8 -</t>
  </si>
  <si>
    <t>Item 9 -</t>
  </si>
  <si>
    <t>Item 10 -</t>
  </si>
  <si>
    <t>Printed, Commercial Style, Recycled, White Wove Envelopes - No Window</t>
  </si>
  <si>
    <t>Printed, Commercial Style, Recycled, White Wove Envelopes - Single Window</t>
  </si>
  <si>
    <t>Printed, Commercial Style, Recycled, White Wove Envelopes - Double Window</t>
  </si>
  <si>
    <t>Printed, Commercial Style, Recycled, Color Wove Envelopes - No Window</t>
  </si>
  <si>
    <t>Printed, Commercial Style, Recycled, Color Wove Envelopes - Single Window</t>
  </si>
  <si>
    <t>Printed, Commercial Style, Recycled, Color Wove Envelopes - Double Window</t>
  </si>
  <si>
    <t>Item 11 -</t>
  </si>
  <si>
    <t>Item 12 -</t>
  </si>
  <si>
    <t xml:space="preserve">Printed, Catalog Style, Recycled, Kraft Envelopes - No Window </t>
  </si>
  <si>
    <t>Printed, Catalog Style, Recycled, Kraft Envelopes - Single Window</t>
  </si>
  <si>
    <t>Printed, Expansion Envelopes - No Window</t>
  </si>
  <si>
    <t>9c: 9" x 12"</t>
  </si>
  <si>
    <t>Printed, Booklet Style, Recycled, Kraft Envelopes - Single Window</t>
  </si>
  <si>
    <t>Instructions</t>
  </si>
  <si>
    <t>4.  Offerors will be able to enter information only in the intended pricing cells.  Offerors must not make any changes to additional cells.  Doing so may result in disqualification.</t>
  </si>
  <si>
    <t xml:space="preserve">5. Rates are fixed for the full term of this Contract.  </t>
  </si>
  <si>
    <t>6.  Any questions related to Appendix P must be submitted in writing during the Question and Answer period.</t>
  </si>
  <si>
    <r>
      <t xml:space="preserve">2. Offerors must submit hardcopy versions of the pricing sheets with </t>
    </r>
    <r>
      <rPr>
        <b/>
        <sz val="11"/>
        <rFont val="Arial"/>
        <family val="2"/>
      </rPr>
      <t>handwritten signatures</t>
    </r>
    <r>
      <rPr>
        <sz val="11"/>
        <rFont val="Arial"/>
        <family val="2"/>
      </rPr>
      <t>, as well as, unsigned electronic versions in Excel.</t>
    </r>
  </si>
  <si>
    <t xml:space="preserve">3.  Offerors must provide pricing for all requested items.  Enter proposed unit costs rounded to the second decimal in yellow cells.  If a company intends to bid "0" for a particular item, the "0" must be entered.  </t>
  </si>
  <si>
    <t>1. All Offerors are required to use the spreadsheets on the following tabs to submit their Bid pricing.  See further details below.</t>
  </si>
  <si>
    <t>6a: 4 1/8" x 9 1/2" (#10)</t>
  </si>
  <si>
    <t>Bid Totals</t>
  </si>
  <si>
    <t>Estimated 2-Year Grand Total (All Items)</t>
  </si>
  <si>
    <t>Envelope Production, Printing, and Delivery IFB Appendix P</t>
  </si>
  <si>
    <t xml:space="preserve">Estimated Total Contract Quantity: </t>
  </si>
  <si>
    <t>Estimated Total Contract Quantity:</t>
  </si>
  <si>
    <t xml:space="preserve">Estimated Total Contract Quantity:  </t>
  </si>
  <si>
    <t>Estimated Order Quanity</t>
  </si>
  <si>
    <t>Unit Order</t>
  </si>
  <si>
    <t>Unit Order Price
(Per M)</t>
  </si>
  <si>
    <t>Item 1 - No Security Tint, Printed, Commercial Style, Recycled, White Wove Envelopes - No Window</t>
  </si>
  <si>
    <t>Item 2 - No Security Tint, Printed, Commercial Style, Recycled, White Wove Envelopes - Single Window</t>
  </si>
  <si>
    <t>Item 2 - With Security Tint, Printed, Commercial Style, Recycled, White Wove Envelopes - Single Window</t>
  </si>
  <si>
    <t>Item 3 - No Security Tint, Printed, Commercial Style, Recycled, White Wove Envelopes - Double Window</t>
  </si>
  <si>
    <t>Item 3 - With Security Tint, Printed, Commercial Style, Recycled, White Wove Envelopes - Double Window</t>
  </si>
  <si>
    <t>Item 4 - No Security Tint, Printed, Commercial Style, Recycled, Color Wove Envelopes - No Window</t>
  </si>
  <si>
    <t>Item 5 - No Security Tint, Printed, Commercial Style, Recycled, Color Wove Envelopes - Single Window</t>
  </si>
  <si>
    <t>Item 5 - With Security Tint, Printed, Commercial Style, Recycled, Color Wove Envelopes - Single Window</t>
  </si>
  <si>
    <t>Item 6 - No Security Tint, Printed, Commercial Style, Recycled, Color Wove Envelopes - Double Window</t>
  </si>
  <si>
    <t>Item 6 - With Security Tint, Printed, Commercial Style, Recycled, Color Wove Envelopes - Double Window</t>
  </si>
  <si>
    <t>Item 7 - No Security Tint, Printed, Booklet Style, Recycled White Wove Envelopes - Single Window</t>
  </si>
  <si>
    <t>Item 7 - With Security Tint, Printed, Booklet Style, Recycled White Wove Envelopes - Single Window</t>
  </si>
  <si>
    <t>Item 8 - No Security Tint, Printed, Booklet Style, Recycled White Wove Envelopes - Double Window</t>
  </si>
  <si>
    <t>Item 8 - With Security Tint, Printed, Booklet Style, Recycled White Wove Envelopes - Double Window</t>
  </si>
  <si>
    <t>Item 9 - No Security Tint, Printed, Catalog Style, Recycled, Kraft Envelopes - No Window</t>
  </si>
  <si>
    <t>Item 10 - No Security Tint, Printed, Catalog Style, Recycled, Kraft Envelopes - Single Window</t>
  </si>
  <si>
    <t>Item 11 - No Security Tint, Printed, Booklet Style, Recycled, Kraft Envelopes - Single Window</t>
  </si>
  <si>
    <t>Item 12 - No Security Tint, Printed, Expansion Envelopes - No Window</t>
  </si>
  <si>
    <t>Item 12 - With Security Tint, Printed, Expansion Envelopes - No Window</t>
  </si>
  <si>
    <t>Item 1 - With Security Tint Estimated 2-Year Total:</t>
  </si>
  <si>
    <t>Item 1 - No Security Tint Estimated 2-Year Total:</t>
  </si>
  <si>
    <t>Item 2 - No Security Tint Estimated 2-Year Total:</t>
  </si>
  <si>
    <t>Item 2 - With Security Tint Estimated 2-Year Total:</t>
  </si>
  <si>
    <t>Item 3 - No Security Tint Estimated 2-Year Total:</t>
  </si>
  <si>
    <t>Item 3 - With Security Tint Estimated 2-Year Total:</t>
  </si>
  <si>
    <t>Item 4 - No Security Tint Estimated 2-Year Total:</t>
  </si>
  <si>
    <t>Item 4 - With Security Tint Estimated 2-Year Total:</t>
  </si>
  <si>
    <t>Item 5 - No Security Tint Estimated 2-Year Total:</t>
  </si>
  <si>
    <t>Item 5 - With Security Tint Estimated 2-Year Total:</t>
  </si>
  <si>
    <t>Item 6 - No Security Tint Estimated 2-Year Total:</t>
  </si>
  <si>
    <t>Item 6 - With Security Tint Estimated 2-Year Total:</t>
  </si>
  <si>
    <t>Item 7 - No Security Tint Estimated 2-Year Total:</t>
  </si>
  <si>
    <t>Item 7 - With Security Tint Estimated 2-Year Total:</t>
  </si>
  <si>
    <t>Item 8 - No Security Tint Estimated 2-Year Total:</t>
  </si>
  <si>
    <t>Item 8 - With Security Tint Estimated 2-Year Total:</t>
  </si>
  <si>
    <t>Item 9 - No Security Tint Estimated 2-Year Total:</t>
  </si>
  <si>
    <t>Item 10 - No Security Tint Estimated 2-Year Total:</t>
  </si>
  <si>
    <t>Item 11 - No Security Tint Estimated 2-Year Total:</t>
  </si>
  <si>
    <t>Item 12 - No Security Tint Estimated 2-Year Total:</t>
  </si>
  <si>
    <t>Item 12 - With Security Tint Estimated 2-Year Total:</t>
  </si>
  <si>
    <t>0 - 3,000</t>
  </si>
  <si>
    <t>3,001 - 6,000</t>
  </si>
  <si>
    <t>0 - 30,000</t>
  </si>
  <si>
    <t>30,001 - 60,000</t>
  </si>
  <si>
    <t>0 - 450,000</t>
  </si>
  <si>
    <t>450,001 - 900,000</t>
  </si>
  <si>
    <t>900,001 - 1,350,000</t>
  </si>
  <si>
    <t>1,350,001 - 1,800,000</t>
  </si>
  <si>
    <t>1,800,001 - 2,250,000</t>
  </si>
  <si>
    <t>2,250,001 +</t>
  </si>
  <si>
    <t>0 - 150,000</t>
  </si>
  <si>
    <t>0 - 350,000</t>
  </si>
  <si>
    <t>60,001 - 120,000</t>
  </si>
  <si>
    <t>0 - 7,500</t>
  </si>
  <si>
    <t>7,501 - 15,000</t>
  </si>
  <si>
    <t>15,001 - 22,500</t>
  </si>
  <si>
    <t>Estimated Order Quantity</t>
  </si>
  <si>
    <t>150,001 - 300,000</t>
  </si>
  <si>
    <t>300,001 - 450,000</t>
  </si>
  <si>
    <t>30,001+</t>
  </si>
  <si>
    <t>60,001 - 90,000</t>
  </si>
  <si>
    <t>0 - 60,000</t>
  </si>
  <si>
    <t>0 - 200,000</t>
  </si>
  <si>
    <t>200,001 - 400,000</t>
  </si>
  <si>
    <t>400,001 - 600,000</t>
  </si>
  <si>
    <t>0 - 300,000</t>
  </si>
  <si>
    <t>300,001 - 600,000</t>
  </si>
  <si>
    <t>600,001 - 900,000</t>
  </si>
  <si>
    <t>900,001 - 1,200,000</t>
  </si>
  <si>
    <t>1,200,001 - 1,500,000</t>
  </si>
  <si>
    <t>1,500,001 - 1,800,000</t>
  </si>
  <si>
    <t>1,800,001- 2,100,000</t>
  </si>
  <si>
    <t>2,100,001 - 2,400,000</t>
  </si>
  <si>
    <t>2,400,001 - 2,700,000</t>
  </si>
  <si>
    <t>22,501 - 30,000</t>
  </si>
  <si>
    <r>
      <t xml:space="preserve">Item 2b - </t>
    </r>
    <r>
      <rPr>
        <b/>
        <sz val="11"/>
        <color theme="1"/>
        <rFont val="Arial"/>
        <family val="2"/>
      </rPr>
      <t>Additional Cost</t>
    </r>
    <r>
      <rPr>
        <sz val="11"/>
        <color theme="1"/>
        <rFont val="Arial"/>
        <family val="2"/>
      </rPr>
      <t xml:space="preserve"> for Security Tint (per M)</t>
    </r>
  </si>
  <si>
    <r>
      <t xml:space="preserve">Item 1 - </t>
    </r>
    <r>
      <rPr>
        <b/>
        <sz val="11"/>
        <color theme="1"/>
        <rFont val="Arial"/>
        <family val="2"/>
      </rPr>
      <t>Additional Cost</t>
    </r>
    <r>
      <rPr>
        <sz val="11"/>
        <color theme="1"/>
        <rFont val="Arial"/>
        <family val="2"/>
      </rPr>
      <t xml:space="preserve"> for Security Tint (per M)</t>
    </r>
  </si>
  <si>
    <t>Item 4 - With Security Tint</t>
  </si>
  <si>
    <t>350,001 - 700,000</t>
  </si>
  <si>
    <t>120,001 - 180,000</t>
  </si>
  <si>
    <r>
      <t xml:space="preserve">Item 7b - </t>
    </r>
    <r>
      <rPr>
        <b/>
        <sz val="11"/>
        <color theme="1"/>
        <rFont val="Arial"/>
        <family val="2"/>
      </rPr>
      <t>Additional Cost</t>
    </r>
    <r>
      <rPr>
        <sz val="11"/>
        <color theme="1"/>
        <rFont val="Arial"/>
        <family val="2"/>
      </rPr>
      <t xml:space="preserve"> for Security Tint (per M)</t>
    </r>
  </si>
  <si>
    <t>9,001 - 12,000</t>
  </si>
  <si>
    <t>120,001 +</t>
  </si>
  <si>
    <t>90,001 - 120,000</t>
  </si>
  <si>
    <t xml:space="preserve">6,000 - 9,000 </t>
  </si>
  <si>
    <t>12,001 +</t>
  </si>
  <si>
    <t>30,001 - 37,500</t>
  </si>
  <si>
    <t>37,501 +</t>
  </si>
  <si>
    <t>450,001 - 600,000</t>
  </si>
  <si>
    <t xml:space="preserve">600,001 + </t>
  </si>
  <si>
    <t xml:space="preserve">120,001 + </t>
  </si>
  <si>
    <r>
      <t xml:space="preserve">Item 4 - </t>
    </r>
    <r>
      <rPr>
        <b/>
        <sz val="11"/>
        <color theme="1"/>
        <rFont val="Arial"/>
        <family val="2"/>
      </rPr>
      <t>Additional Cost</t>
    </r>
    <r>
      <rPr>
        <sz val="11"/>
        <color theme="1"/>
        <rFont val="Arial"/>
        <family val="2"/>
      </rPr>
      <t xml:space="preserve"> for Security Tint (per M)</t>
    </r>
  </si>
  <si>
    <t>700,001 - 1,050,000</t>
  </si>
  <si>
    <t>1,050,001 +</t>
  </si>
  <si>
    <t>600,001 - 800,000</t>
  </si>
  <si>
    <t>800,001 +</t>
  </si>
  <si>
    <t>180,001 - 240,000</t>
  </si>
  <si>
    <t>240,001 +</t>
  </si>
  <si>
    <t>2,700,001 - 3,000,000</t>
  </si>
  <si>
    <t>3,000,001 - 3,300,000</t>
  </si>
  <si>
    <t>3,300,001 - 3,600,000</t>
  </si>
  <si>
    <t>3,600,001 - 3,900,000</t>
  </si>
  <si>
    <t>3,900,001 - 4,200,000</t>
  </si>
  <si>
    <t>4,200,001 +</t>
  </si>
  <si>
    <t>22,501 +</t>
  </si>
  <si>
    <t>General Instructions:</t>
  </si>
  <si>
    <t>Pricing Schedule Item 1-12 Tabs:</t>
  </si>
  <si>
    <t>Bid Totals Tab:</t>
  </si>
  <si>
    <t>1. Lines 18-24 : Provide Offeror's name, address, contact person, phone number, email, date, and signature.</t>
  </si>
  <si>
    <t>Item 1 - With Security Tint, Printed, Commercial Style, Recycled, White Wove Envelopes - No Window</t>
  </si>
  <si>
    <t>Testing Sample Item</t>
  </si>
  <si>
    <t>Item 1a</t>
  </si>
  <si>
    <t>Item 1b</t>
  </si>
  <si>
    <t>Item 1c</t>
  </si>
  <si>
    <t>Item 2a</t>
  </si>
  <si>
    <t>Item 2b</t>
  </si>
  <si>
    <t>Item 3a</t>
  </si>
  <si>
    <t>Item 4a</t>
  </si>
  <si>
    <t>Item 4b</t>
  </si>
  <si>
    <t>Item 5a</t>
  </si>
  <si>
    <t>Item 6a</t>
  </si>
  <si>
    <t>Item 7a</t>
  </si>
  <si>
    <t>Item 7b</t>
  </si>
  <si>
    <t>Item 8a</t>
  </si>
  <si>
    <t>Item 9a</t>
  </si>
  <si>
    <t>Item 9b</t>
  </si>
  <si>
    <t>Item 9c</t>
  </si>
  <si>
    <t>Item 9d</t>
  </si>
  <si>
    <t>Item 9e</t>
  </si>
  <si>
    <t>Item 10a</t>
  </si>
  <si>
    <t>Item 11a</t>
  </si>
  <si>
    <t>Item 12a</t>
  </si>
  <si>
    <t>Testing Samples Estimated 2-Year Total</t>
  </si>
  <si>
    <t>Testing Samples -</t>
  </si>
  <si>
    <t>All Items</t>
  </si>
  <si>
    <t>Pricing Schedule Test Samples Tab:</t>
  </si>
  <si>
    <t xml:space="preserve">1. Column B - Enter the bid amount under "Unit Order Price" (Per 1,000) (M). 
    More information related to Testing Samples can be found in Appendix W, Section V.A. </t>
  </si>
  <si>
    <r>
      <t xml:space="preserve">2. Please be aware that security tint pricing is requested in 2 different formats throughout the pricing schedules.
    For example, on the "Pricing Schedule Item 2" tab - 
 -   Item 2a with security tint (beginning on row 23 of the tab) is requesting the </t>
    </r>
    <r>
      <rPr>
        <b/>
        <sz val="11"/>
        <rFont val="Arial"/>
        <family val="2"/>
      </rPr>
      <t xml:space="preserve">cost of the envelope </t>
    </r>
    <r>
      <rPr>
        <b/>
        <i/>
        <sz val="11"/>
        <rFont val="Arial"/>
        <family val="2"/>
      </rPr>
      <t>inclusive of the security tint</t>
    </r>
    <r>
      <rPr>
        <b/>
        <sz val="11"/>
        <rFont val="Arial"/>
        <family val="2"/>
      </rPr>
      <t>.</t>
    </r>
    <r>
      <rPr>
        <sz val="11"/>
        <rFont val="Arial"/>
        <family val="2"/>
      </rPr>
      <t xml:space="preserve"> In column B, enter the "Unit Order Price" (Per 1,000) (M) for the "Unit Order" range identified in Column A.
-    Item 2b with security tint (beginning on row 32 of the tab) is requesting the </t>
    </r>
    <r>
      <rPr>
        <b/>
        <i/>
        <sz val="11"/>
        <rFont val="Arial"/>
        <family val="2"/>
      </rPr>
      <t>additional cost to add security tint</t>
    </r>
    <r>
      <rPr>
        <b/>
        <sz val="11"/>
        <rFont val="Arial"/>
        <family val="2"/>
      </rPr>
      <t xml:space="preserve"> to an item</t>
    </r>
    <r>
      <rPr>
        <sz val="11"/>
        <rFont val="Arial"/>
        <family val="2"/>
      </rPr>
      <t xml:space="preserve"> 2b envelope.  In column B, enter the "Unit Order Price" (Per 1,000) (M).</t>
    </r>
  </si>
  <si>
    <t>1. Column B - Enter the bid amount under "Unit Order Price" (Per 1,000 or Per M), for the "Unit Order" range identified in Column A.</t>
  </si>
  <si>
    <t>1,500,001 +</t>
  </si>
  <si>
    <t>0 - 40,000</t>
  </si>
  <si>
    <t>40,001 - 80,000</t>
  </si>
  <si>
    <t>80,001 - 120,000</t>
  </si>
  <si>
    <t>120,001 - 160,000</t>
  </si>
  <si>
    <t>160,001 - 200,000</t>
  </si>
  <si>
    <t>200,001 - 240,000</t>
  </si>
  <si>
    <t>240,001 - 280,000</t>
  </si>
  <si>
    <t>280,001 - 320,000</t>
  </si>
  <si>
    <t>320,001 - 360,000</t>
  </si>
  <si>
    <t>360,001 - 400,000</t>
  </si>
  <si>
    <t>400,001 - 440,000</t>
  </si>
  <si>
    <t>440,001 - 480,000</t>
  </si>
  <si>
    <t>480,001 - 520,000</t>
  </si>
  <si>
    <t>520,001 - 560,000</t>
  </si>
  <si>
    <t>560,001 - 600,000</t>
  </si>
  <si>
    <t>600,001 - 640,000</t>
  </si>
  <si>
    <t>640,001 - 680,000</t>
  </si>
  <si>
    <t>680,001 - 720,000</t>
  </si>
  <si>
    <t>720,001 - 760,000</t>
  </si>
  <si>
    <t>760,001 - 800,000</t>
  </si>
  <si>
    <t>800,001 - 840,000</t>
  </si>
  <si>
    <t>840,001 - 880,000</t>
  </si>
  <si>
    <t>880,001 - 920,000</t>
  </si>
  <si>
    <t>920,001 - 960,000</t>
  </si>
  <si>
    <t>960,001 - 1,000,000</t>
  </si>
  <si>
    <t>1,000,001 - 1,040,000</t>
  </si>
  <si>
    <t>1,040,001 - 1,080,000</t>
  </si>
  <si>
    <t>1,080,001 - 1,120,000</t>
  </si>
  <si>
    <t>1,120,001 - 1,160,000</t>
  </si>
  <si>
    <t>1,160,001 - 1,200,000</t>
  </si>
  <si>
    <t>1,200,001 - 1,240,000</t>
  </si>
  <si>
    <t>1,240,001 - 1,280,000</t>
  </si>
  <si>
    <t>1,280,001 - 1,320,000</t>
  </si>
  <si>
    <t>1,320,001 - 1,360,000</t>
  </si>
  <si>
    <t>1,360,001 - 1,400,000</t>
  </si>
  <si>
    <t>1,400,001 +</t>
  </si>
  <si>
    <t>Item 13 - No Security Tint, Printed, Booklet Style, Recycled White Wove Envelopes - Double Window</t>
  </si>
  <si>
    <t>13a: 9 1/2" x 12"</t>
  </si>
  <si>
    <t>Item 13 - With Security Tint</t>
  </si>
  <si>
    <t>Item 13 - With Security Tint Estimated 2-Year Total:</t>
  </si>
  <si>
    <r>
      <t xml:space="preserve">Item 13a - </t>
    </r>
    <r>
      <rPr>
        <b/>
        <sz val="11"/>
        <color theme="1"/>
        <rFont val="Arial"/>
        <family val="2"/>
      </rPr>
      <t>Additional Cost</t>
    </r>
    <r>
      <rPr>
        <sz val="11"/>
        <color theme="1"/>
        <rFont val="Arial"/>
        <family val="2"/>
      </rPr>
      <t xml:space="preserve"> for Security Tint (per M)</t>
    </r>
  </si>
  <si>
    <t>Item 13a</t>
  </si>
  <si>
    <t>Item 13 -</t>
  </si>
  <si>
    <t>Printed, Booklet Style, Recycled White Wove Envelopes - Double Window</t>
  </si>
  <si>
    <t>Printed, Booklet Style, Recycled White Wove Envelopes - Single Window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</si>
</sst>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$-409]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  <font>
      <sz val="18"/>
      <name val="Arial"/>
      <family val="2"/>
    </font>
    <font>
      <sz val="11"/>
      <color rgb="FFFF0000"/>
      <name val="Arial"/>
      <family val="2"/>
    </font>
    <font>
      <sz val="11"/>
      <color theme="1"/>
      <name val="Segoe UI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0" fontId="18" fillId="0" borderId="0"/>
    <xf numFmtId="44" fontId="14" fillId="0" borderId="0" applyFont="0" applyFill="0" applyBorder="0" applyAlignment="0" applyProtection="0"/>
  </cellStyleXfs>
  <cellXfs count="241">
    <xf numFmtId="0" fontId="0" fillId="0" borderId="0" xfId="0"/>
    <xf numFmtId="0" fontId="17" fillId="0" borderId="19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37" fontId="20" fillId="0" borderId="1" xfId="0" applyNumberFormat="1" applyFont="1" applyBorder="1" applyAlignment="1" applyProtection="1">
      <alignment horizontal="center" vertical="center" wrapText="1"/>
    </xf>
    <xf numFmtId="3" fontId="20" fillId="0" borderId="1" xfId="0" applyNumberFormat="1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3" fontId="20" fillId="0" borderId="2" xfId="0" applyNumberFormat="1" applyFont="1" applyBorder="1" applyAlignment="1" applyProtection="1">
      <alignment horizontal="center" vertical="center" wrapText="1"/>
    </xf>
    <xf numFmtId="3" fontId="17" fillId="0" borderId="3" xfId="0" applyNumberFormat="1" applyFont="1" applyFill="1" applyBorder="1" applyAlignment="1" applyProtection="1">
      <alignment horizontal="centerContinuous" vertical="center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center"/>
    </xf>
    <xf numFmtId="0" fontId="20" fillId="0" borderId="1" xfId="0" applyFont="1" applyBorder="1" applyAlignment="1" applyProtection="1">
      <alignment horizontal="center" vertical="center"/>
    </xf>
    <xf numFmtId="164" fontId="20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Continuous" vertical="center"/>
    </xf>
    <xf numFmtId="37" fontId="20" fillId="0" borderId="1" xfId="0" applyNumberFormat="1" applyFont="1" applyBorder="1" applyAlignment="1" applyProtection="1">
      <alignment horizontal="centerContinuous" vertical="center" wrapText="1"/>
    </xf>
    <xf numFmtId="3" fontId="20" fillId="0" borderId="1" xfId="0" applyNumberFormat="1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164" fontId="20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37" fontId="20" fillId="0" borderId="1" xfId="1" applyNumberFormat="1" applyFont="1" applyFill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 wrapText="1"/>
    </xf>
    <xf numFmtId="37" fontId="20" fillId="0" borderId="1" xfId="1" applyNumberFormat="1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37" fontId="20" fillId="0" borderId="2" xfId="1" applyNumberFormat="1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/>
    </xf>
    <xf numFmtId="0" fontId="17" fillId="0" borderId="0" xfId="2" applyFont="1" applyFill="1" applyAlignment="1">
      <alignment horizontal="left" vertical="center"/>
    </xf>
    <xf numFmtId="0" fontId="15" fillId="0" borderId="21" xfId="0" applyFont="1" applyFill="1" applyBorder="1" applyAlignment="1">
      <alignment horizontal="centerContinuous" vertical="center"/>
    </xf>
    <xf numFmtId="164" fontId="15" fillId="0" borderId="14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left" vertical="center"/>
      <protection locked="0"/>
    </xf>
    <xf numFmtId="0" fontId="15" fillId="2" borderId="4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5" fillId="0" borderId="25" xfId="0" applyFont="1" applyFill="1" applyBorder="1" applyAlignment="1">
      <alignment horizontal="right" vertical="center"/>
    </xf>
    <xf numFmtId="0" fontId="15" fillId="0" borderId="26" xfId="0" applyFont="1" applyFill="1" applyBorder="1" applyAlignment="1">
      <alignment horizontal="left" vertical="center"/>
    </xf>
    <xf numFmtId="164" fontId="15" fillId="0" borderId="27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vertical="center" wrapText="1"/>
    </xf>
    <xf numFmtId="0" fontId="20" fillId="0" borderId="23" xfId="2" applyFont="1" applyFill="1" applyBorder="1" applyAlignment="1">
      <alignment vertical="center" wrapText="1"/>
    </xf>
    <xf numFmtId="0" fontId="17" fillId="0" borderId="23" xfId="0" applyFont="1" applyFill="1" applyBorder="1" applyAlignment="1"/>
    <xf numFmtId="0" fontId="13" fillId="0" borderId="0" xfId="0" applyFont="1" applyFill="1" applyAlignment="1"/>
    <xf numFmtId="0" fontId="20" fillId="0" borderId="24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7" fillId="0" borderId="33" xfId="0" applyFont="1" applyBorder="1" applyAlignment="1" applyProtection="1">
      <alignment horizontal="center" vertical="center" wrapText="1"/>
    </xf>
    <xf numFmtId="164" fontId="20" fillId="2" borderId="31" xfId="0" applyNumberFormat="1" applyFont="1" applyFill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 wrapText="1"/>
    </xf>
    <xf numFmtId="0" fontId="26" fillId="0" borderId="0" xfId="0" applyFont="1" applyFill="1" applyAlignment="1">
      <alignment vertical="center"/>
    </xf>
    <xf numFmtId="3" fontId="17" fillId="0" borderId="13" xfId="0" applyNumberFormat="1" applyFont="1" applyFill="1" applyBorder="1" applyAlignment="1" applyProtection="1">
      <alignment horizontal="centerContinuous" vertical="center"/>
    </xf>
    <xf numFmtId="164" fontId="20" fillId="0" borderId="18" xfId="0" applyNumberFormat="1" applyFont="1" applyBorder="1" applyAlignment="1" applyProtection="1">
      <alignment horizontal="center" vertical="center"/>
    </xf>
    <xf numFmtId="164" fontId="20" fillId="0" borderId="14" xfId="0" applyNumberFormat="1" applyFont="1" applyBorder="1" applyAlignment="1" applyProtection="1">
      <alignment horizontal="center" vertical="center"/>
    </xf>
    <xf numFmtId="164" fontId="20" fillId="0" borderId="14" xfId="0" applyNumberFormat="1" applyFont="1" applyBorder="1" applyAlignment="1" applyProtection="1">
      <alignment horizontal="centerContinuous" vertical="center"/>
    </xf>
    <xf numFmtId="164" fontId="20" fillId="0" borderId="16" xfId="0" applyNumberFormat="1" applyFont="1" applyBorder="1" applyAlignment="1" applyProtection="1">
      <alignment horizontal="center" vertical="center" wrapText="1"/>
    </xf>
    <xf numFmtId="164" fontId="20" fillId="0" borderId="14" xfId="0" applyNumberFormat="1" applyFont="1" applyBorder="1" applyAlignment="1" applyProtection="1">
      <alignment horizontal="center" vertical="center" wrapText="1"/>
    </xf>
    <xf numFmtId="164" fontId="20" fillId="0" borderId="16" xfId="0" applyNumberFormat="1" applyFont="1" applyBorder="1" applyAlignment="1" applyProtection="1">
      <alignment horizontal="center" vertical="center"/>
    </xf>
    <xf numFmtId="164" fontId="20" fillId="2" borderId="32" xfId="0" applyNumberFormat="1" applyFont="1" applyFill="1" applyBorder="1" applyAlignment="1" applyProtection="1">
      <alignment horizontal="center" vertical="center"/>
      <protection locked="0"/>
    </xf>
    <xf numFmtId="37" fontId="20" fillId="0" borderId="1" xfId="0" applyNumberFormat="1" applyFont="1" applyBorder="1" applyAlignment="1" applyProtection="1">
      <alignment horizontal="center" vertical="center"/>
    </xf>
    <xf numFmtId="164" fontId="20" fillId="2" borderId="2" xfId="0" applyNumberFormat="1" applyFont="1" applyFill="1" applyBorder="1" applyAlignment="1" applyProtection="1">
      <alignment horizontal="center" vertical="center"/>
      <protection locked="0"/>
    </xf>
    <xf numFmtId="3" fontId="20" fillId="0" borderId="12" xfId="0" applyNumberFormat="1" applyFont="1" applyBorder="1" applyAlignment="1" applyProtection="1">
      <alignment horizontal="center" vertical="center" wrapText="1"/>
    </xf>
    <xf numFmtId="0" fontId="23" fillId="4" borderId="7" xfId="0" applyFont="1" applyFill="1" applyBorder="1" applyAlignment="1" applyProtection="1">
      <alignment horizontal="centerContinuous" vertical="center"/>
    </xf>
    <xf numFmtId="0" fontId="23" fillId="5" borderId="7" xfId="0" applyFont="1" applyFill="1" applyBorder="1" applyAlignment="1" applyProtection="1">
      <alignment horizontal="centerContinuous" vertical="center"/>
    </xf>
    <xf numFmtId="0" fontId="23" fillId="4" borderId="7" xfId="0" applyFont="1" applyFill="1" applyBorder="1" applyAlignment="1" applyProtection="1">
      <alignment horizontal="centerContinuous" vertical="center" wrapText="1"/>
    </xf>
    <xf numFmtId="0" fontId="13" fillId="4" borderId="5" xfId="0" applyFont="1" applyFill="1" applyBorder="1" applyAlignment="1" applyProtection="1">
      <alignment horizontal="centerContinuous" vertical="center" wrapText="1"/>
    </xf>
    <xf numFmtId="0" fontId="16" fillId="4" borderId="5" xfId="0" applyFont="1" applyFill="1" applyBorder="1" applyAlignment="1" applyProtection="1">
      <alignment horizontal="centerContinuous" vertical="center" wrapText="1"/>
    </xf>
    <xf numFmtId="0" fontId="16" fillId="4" borderId="8" xfId="0" applyFont="1" applyFill="1" applyBorder="1" applyAlignment="1" applyProtection="1">
      <alignment horizontal="centerContinuous" vertical="center" wrapText="1"/>
    </xf>
    <xf numFmtId="0" fontId="23" fillId="5" borderId="7" xfId="0" applyFont="1" applyFill="1" applyBorder="1" applyAlignment="1" applyProtection="1">
      <alignment horizontal="centerContinuous" vertical="center" wrapText="1"/>
    </xf>
    <xf numFmtId="0" fontId="13" fillId="5" borderId="5" xfId="0" applyFont="1" applyFill="1" applyBorder="1" applyAlignment="1" applyProtection="1">
      <alignment horizontal="centerContinuous" vertical="center" wrapText="1"/>
    </xf>
    <xf numFmtId="0" fontId="16" fillId="5" borderId="5" xfId="0" applyFont="1" applyFill="1" applyBorder="1" applyAlignment="1" applyProtection="1">
      <alignment horizontal="centerContinuous" vertical="center" wrapText="1"/>
    </xf>
    <xf numFmtId="0" fontId="16" fillId="5" borderId="8" xfId="0" applyFont="1" applyFill="1" applyBorder="1" applyAlignment="1" applyProtection="1">
      <alignment horizontal="centerContinuous" vertical="center" wrapText="1"/>
    </xf>
    <xf numFmtId="0" fontId="17" fillId="4" borderId="5" xfId="0" applyFont="1" applyFill="1" applyBorder="1" applyAlignment="1" applyProtection="1">
      <alignment horizontal="centerContinuous" vertical="center" wrapText="1"/>
    </xf>
    <xf numFmtId="0" fontId="17" fillId="5" borderId="5" xfId="0" applyFont="1" applyFill="1" applyBorder="1" applyAlignment="1" applyProtection="1">
      <alignment horizontal="centerContinuous" vertical="center" wrapText="1"/>
    </xf>
    <xf numFmtId="0" fontId="23" fillId="4" borderId="5" xfId="0" applyFont="1" applyFill="1" applyBorder="1" applyAlignment="1" applyProtection="1">
      <alignment horizontal="centerContinuous" vertical="center" wrapText="1"/>
    </xf>
    <xf numFmtId="0" fontId="23" fillId="4" borderId="8" xfId="0" applyFont="1" applyFill="1" applyBorder="1" applyAlignment="1" applyProtection="1">
      <alignment horizontal="centerContinuous" vertical="center" wrapText="1"/>
    </xf>
    <xf numFmtId="0" fontId="23" fillId="5" borderId="5" xfId="0" applyFont="1" applyFill="1" applyBorder="1" applyAlignment="1" applyProtection="1">
      <alignment horizontal="centerContinuous" vertical="center" wrapText="1"/>
    </xf>
    <xf numFmtId="0" fontId="23" fillId="5" borderId="8" xfId="0" applyFont="1" applyFill="1" applyBorder="1" applyAlignment="1" applyProtection="1">
      <alignment horizontal="centerContinuous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164" fontId="20" fillId="0" borderId="18" xfId="0" applyNumberFormat="1" applyFont="1" applyBorder="1" applyAlignment="1" applyProtection="1">
      <alignment horizontal="center" vertical="center" wrapText="1"/>
    </xf>
    <xf numFmtId="0" fontId="17" fillId="4" borderId="8" xfId="0" applyFont="1" applyFill="1" applyBorder="1" applyAlignment="1" applyProtection="1">
      <alignment horizontal="centerContinuous" vertical="center" wrapText="1"/>
    </xf>
    <xf numFmtId="0" fontId="17" fillId="4" borderId="5" xfId="0" applyFont="1" applyFill="1" applyBorder="1" applyAlignment="1" applyProtection="1">
      <alignment horizontal="centerContinuous" vertical="center"/>
    </xf>
    <xf numFmtId="0" fontId="17" fillId="4" borderId="8" xfId="0" applyFont="1" applyFill="1" applyBorder="1" applyAlignment="1" applyProtection="1">
      <alignment horizontal="centerContinuous" vertical="center"/>
    </xf>
    <xf numFmtId="0" fontId="17" fillId="5" borderId="5" xfId="0" applyFont="1" applyFill="1" applyBorder="1" applyAlignment="1" applyProtection="1">
      <alignment horizontal="centerContinuous" vertical="center"/>
    </xf>
    <xf numFmtId="0" fontId="17" fillId="5" borderId="8" xfId="0" applyFont="1" applyFill="1" applyBorder="1" applyAlignment="1" applyProtection="1">
      <alignment horizontal="centerContinuous"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/>
    </xf>
    <xf numFmtId="0" fontId="12" fillId="4" borderId="5" xfId="0" applyFont="1" applyFill="1" applyBorder="1" applyAlignment="1" applyProtection="1">
      <alignment horizontal="centerContinuous" vertical="center" wrapText="1"/>
    </xf>
    <xf numFmtId="0" fontId="15" fillId="4" borderId="28" xfId="0" applyFont="1" applyFill="1" applyBorder="1" applyAlignment="1">
      <alignment vertical="center"/>
    </xf>
    <xf numFmtId="0" fontId="12" fillId="4" borderId="29" xfId="0" applyFont="1" applyFill="1" applyBorder="1" applyAlignment="1">
      <alignment vertical="center"/>
    </xf>
    <xf numFmtId="0" fontId="15" fillId="5" borderId="28" xfId="0" applyFont="1" applyFill="1" applyBorder="1" applyAlignment="1">
      <alignment vertical="center"/>
    </xf>
    <xf numFmtId="164" fontId="15" fillId="4" borderId="30" xfId="0" applyNumberFormat="1" applyFont="1" applyFill="1" applyBorder="1" applyAlignment="1">
      <alignment vertical="center"/>
    </xf>
    <xf numFmtId="0" fontId="24" fillId="0" borderId="20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right" vertical="center"/>
    </xf>
    <xf numFmtId="164" fontId="24" fillId="3" borderId="18" xfId="0" applyNumberFormat="1" applyFont="1" applyFill="1" applyBorder="1" applyAlignment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3" fontId="20" fillId="0" borderId="1" xfId="0" applyNumberFormat="1" applyFont="1" applyFill="1" applyBorder="1" applyAlignment="1" applyProtection="1">
      <alignment horizontal="center" vertical="center" wrapText="1"/>
    </xf>
    <xf numFmtId="164" fontId="20" fillId="0" borderId="14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1" fillId="0" borderId="34" xfId="0" applyFont="1" applyBorder="1" applyAlignment="1" applyProtection="1">
      <alignment horizontal="center" vertical="center"/>
    </xf>
    <xf numFmtId="0" fontId="15" fillId="4" borderId="35" xfId="0" applyFont="1" applyFill="1" applyBorder="1" applyAlignment="1">
      <alignment vertical="center"/>
    </xf>
    <xf numFmtId="0" fontId="12" fillId="4" borderId="36" xfId="0" applyFont="1" applyFill="1" applyBorder="1" applyAlignment="1">
      <alignment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27" fillId="0" borderId="0" xfId="0" applyFont="1"/>
    <xf numFmtId="0" fontId="10" fillId="0" borderId="19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/>
    </xf>
    <xf numFmtId="3" fontId="20" fillId="0" borderId="0" xfId="0" applyNumberFormat="1" applyFont="1" applyFill="1" applyBorder="1" applyAlignment="1" applyProtection="1">
      <alignment horizontal="center" vertical="center" wrapText="1"/>
    </xf>
    <xf numFmtId="164" fontId="20" fillId="0" borderId="15" xfId="0" applyNumberFormat="1" applyFont="1" applyFill="1" applyBorder="1" applyAlignment="1" applyProtection="1">
      <alignment horizontal="center" vertical="center"/>
    </xf>
    <xf numFmtId="16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20" fillId="2" borderId="32" xfId="0" applyFont="1" applyFill="1" applyBorder="1" applyAlignment="1" applyProtection="1">
      <alignment horizontal="center" vertical="center" wrapText="1"/>
    </xf>
    <xf numFmtId="3" fontId="20" fillId="0" borderId="2" xfId="0" applyNumberFormat="1" applyFont="1" applyBorder="1" applyAlignment="1" applyProtection="1">
      <alignment horizontal="center" vertical="center"/>
    </xf>
    <xf numFmtId="3" fontId="8" fillId="0" borderId="19" xfId="0" applyNumberFormat="1" applyFont="1" applyBorder="1" applyAlignment="1" applyProtection="1">
      <alignment horizontal="center" vertical="center"/>
    </xf>
    <xf numFmtId="3" fontId="8" fillId="0" borderId="34" xfId="0" applyNumberFormat="1" applyFont="1" applyBorder="1" applyAlignment="1" applyProtection="1">
      <alignment horizontal="center" vertical="center"/>
    </xf>
    <xf numFmtId="0" fontId="15" fillId="5" borderId="35" xfId="0" applyFont="1" applyFill="1" applyBorder="1" applyAlignment="1">
      <alignment vertical="center"/>
    </xf>
    <xf numFmtId="0" fontId="12" fillId="5" borderId="36" xfId="0" applyFont="1" applyFill="1" applyBorder="1" applyAlignment="1">
      <alignment vertical="center"/>
    </xf>
    <xf numFmtId="164" fontId="15" fillId="5" borderId="37" xfId="0" applyNumberFormat="1" applyFont="1" applyFill="1" applyBorder="1" applyAlignment="1">
      <alignment vertical="center"/>
    </xf>
    <xf numFmtId="0" fontId="22" fillId="4" borderId="6" xfId="0" applyFont="1" applyFill="1" applyBorder="1" applyAlignment="1" applyProtection="1">
      <alignment horizontal="centerContinuous" vertical="center"/>
    </xf>
    <xf numFmtId="0" fontId="12" fillId="4" borderId="0" xfId="0" applyFont="1" applyFill="1" applyBorder="1" applyAlignment="1" applyProtection="1">
      <alignment horizontal="centerContinuous" vertical="center"/>
    </xf>
    <xf numFmtId="0" fontId="15" fillId="4" borderId="0" xfId="0" applyFont="1" applyFill="1" applyBorder="1" applyAlignment="1" applyProtection="1">
      <alignment horizontal="centerContinuous" vertical="center"/>
    </xf>
    <xf numFmtId="0" fontId="15" fillId="4" borderId="17" xfId="0" applyFont="1" applyFill="1" applyBorder="1" applyAlignment="1" applyProtection="1">
      <alignment horizontal="centerContinuous" vertical="center"/>
    </xf>
    <xf numFmtId="3" fontId="23" fillId="4" borderId="6" xfId="0" applyNumberFormat="1" applyFont="1" applyFill="1" applyBorder="1" applyAlignment="1" applyProtection="1">
      <alignment horizontal="centerContinuous" vertical="center"/>
    </xf>
    <xf numFmtId="3" fontId="17" fillId="4" borderId="0" xfId="0" applyNumberFormat="1" applyFont="1" applyFill="1" applyBorder="1" applyAlignment="1" applyProtection="1">
      <alignment horizontal="centerContinuous" vertical="center"/>
    </xf>
    <xf numFmtId="3" fontId="17" fillId="4" borderId="17" xfId="0" applyNumberFormat="1" applyFont="1" applyFill="1" applyBorder="1" applyAlignment="1" applyProtection="1">
      <alignment horizontal="centerContinuous" vertical="center"/>
    </xf>
    <xf numFmtId="3" fontId="17" fillId="4" borderId="15" xfId="0" applyNumberFormat="1" applyFont="1" applyFill="1" applyBorder="1" applyAlignment="1" applyProtection="1">
      <alignment horizontal="centerContinuous" vertical="center"/>
    </xf>
    <xf numFmtId="164" fontId="20" fillId="0" borderId="16" xfId="0" applyNumberFormat="1" applyFont="1" applyFill="1" applyBorder="1" applyAlignment="1" applyProtection="1">
      <alignment horizontal="center" vertical="center"/>
    </xf>
    <xf numFmtId="3" fontId="17" fillId="0" borderId="38" xfId="0" applyNumberFormat="1" applyFont="1" applyFill="1" applyBorder="1" applyAlignment="1" applyProtection="1">
      <alignment horizontal="centerContinuous" vertical="center"/>
    </xf>
    <xf numFmtId="3" fontId="17" fillId="0" borderId="4" xfId="0" applyNumberFormat="1" applyFont="1" applyFill="1" applyBorder="1" applyAlignment="1" applyProtection="1">
      <alignment horizontal="centerContinuous" vertical="center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164" fontId="15" fillId="4" borderId="37" xfId="0" applyNumberFormat="1" applyFont="1" applyFill="1" applyBorder="1" applyAlignment="1">
      <alignment vertical="center"/>
    </xf>
    <xf numFmtId="0" fontId="7" fillId="0" borderId="34" xfId="0" applyFont="1" applyBorder="1" applyAlignment="1" applyProtection="1">
      <alignment horizontal="center" vertical="center"/>
    </xf>
    <xf numFmtId="3" fontId="17" fillId="0" borderId="39" xfId="0" applyNumberFormat="1" applyFont="1" applyFill="1" applyBorder="1" applyAlignment="1" applyProtection="1">
      <alignment horizontal="centerContinuous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3" fontId="20" fillId="0" borderId="12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vertical="center"/>
    </xf>
    <xf numFmtId="0" fontId="12" fillId="0" borderId="12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3" fontId="23" fillId="4" borderId="10" xfId="0" applyNumberFormat="1" applyFont="1" applyFill="1" applyBorder="1" applyAlignment="1" applyProtection="1">
      <alignment horizontal="centerContinuous" vertical="center"/>
    </xf>
    <xf numFmtId="0" fontId="13" fillId="4" borderId="0" xfId="0" applyFont="1" applyFill="1" applyBorder="1" applyAlignment="1" applyProtection="1">
      <alignment horizontal="centerContinuous" vertical="center"/>
    </xf>
    <xf numFmtId="3" fontId="17" fillId="4" borderId="9" xfId="0" applyNumberFormat="1" applyFont="1" applyFill="1" applyBorder="1" applyAlignment="1" applyProtection="1">
      <alignment horizontal="centerContinuous" vertical="center" wrapText="1"/>
    </xf>
    <xf numFmtId="3" fontId="17" fillId="4" borderId="9" xfId="0" applyNumberFormat="1" applyFont="1" applyFill="1" applyBorder="1" applyAlignment="1" applyProtection="1">
      <alignment horizontal="centerContinuous" vertical="center"/>
    </xf>
    <xf numFmtId="3" fontId="17" fillId="4" borderId="11" xfId="0" applyNumberFormat="1" applyFont="1" applyFill="1" applyBorder="1" applyAlignment="1" applyProtection="1">
      <alignment horizontal="centerContinuous" vertical="center"/>
    </xf>
    <xf numFmtId="3" fontId="17" fillId="4" borderId="0" xfId="0" applyNumberFormat="1" applyFont="1" applyFill="1" applyBorder="1" applyAlignment="1" applyProtection="1">
      <alignment horizontal="centerContinuous" vertical="center" wrapText="1"/>
    </xf>
    <xf numFmtId="0" fontId="7" fillId="0" borderId="20" xfId="0" applyFont="1" applyBorder="1" applyAlignment="1" applyProtection="1">
      <alignment vertical="center" wrapText="1"/>
    </xf>
    <xf numFmtId="3" fontId="23" fillId="5" borderId="10" xfId="0" applyNumberFormat="1" applyFont="1" applyFill="1" applyBorder="1" applyAlignment="1" applyProtection="1">
      <alignment horizontal="centerContinuous" vertical="center"/>
    </xf>
    <xf numFmtId="0" fontId="13" fillId="5" borderId="0" xfId="0" applyFont="1" applyFill="1" applyBorder="1" applyAlignment="1" applyProtection="1">
      <alignment horizontal="centerContinuous" vertical="center"/>
    </xf>
    <xf numFmtId="3" fontId="17" fillId="5" borderId="9" xfId="0" applyNumberFormat="1" applyFont="1" applyFill="1" applyBorder="1" applyAlignment="1" applyProtection="1">
      <alignment horizontal="centerContinuous" vertical="center" wrapText="1"/>
    </xf>
    <xf numFmtId="3" fontId="17" fillId="5" borderId="9" xfId="0" applyNumberFormat="1" applyFont="1" applyFill="1" applyBorder="1" applyAlignment="1" applyProtection="1">
      <alignment horizontal="centerContinuous" vertical="center"/>
    </xf>
    <xf numFmtId="3" fontId="17" fillId="5" borderId="11" xfId="0" applyNumberFormat="1" applyFont="1" applyFill="1" applyBorder="1" applyAlignment="1" applyProtection="1">
      <alignment horizontal="centerContinuous" vertical="center"/>
    </xf>
    <xf numFmtId="0" fontId="15" fillId="5" borderId="19" xfId="0" applyFont="1" applyFill="1" applyBorder="1" applyAlignment="1" applyProtection="1">
      <alignment horizontal="center" vertical="center"/>
    </xf>
    <xf numFmtId="0" fontId="7" fillId="6" borderId="20" xfId="0" applyFont="1" applyFill="1" applyBorder="1" applyAlignment="1" applyProtection="1">
      <alignment vertical="center" wrapText="1"/>
    </xf>
    <xf numFmtId="3" fontId="17" fillId="0" borderId="31" xfId="0" applyNumberFormat="1" applyFont="1" applyFill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centerContinuous" vertical="center"/>
    </xf>
    <xf numFmtId="164" fontId="20" fillId="2" borderId="40" xfId="0" applyNumberFormat="1" applyFont="1" applyFill="1" applyBorder="1" applyAlignment="1" applyProtection="1">
      <alignment horizontal="center" vertical="center"/>
      <protection locked="0"/>
    </xf>
    <xf numFmtId="37" fontId="20" fillId="0" borderId="12" xfId="1" applyNumberFormat="1" applyFont="1" applyBorder="1" applyAlignment="1" applyProtection="1">
      <alignment horizontal="center" vertical="center" wrapText="1"/>
    </xf>
    <xf numFmtId="0" fontId="13" fillId="5" borderId="5" xfId="0" applyFont="1" applyFill="1" applyBorder="1" applyAlignment="1" applyProtection="1">
      <alignment vertical="center"/>
    </xf>
    <xf numFmtId="164" fontId="15" fillId="5" borderId="8" xfId="0" applyNumberFormat="1" applyFont="1" applyFill="1" applyBorder="1" applyAlignment="1" applyProtection="1">
      <alignment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3" fontId="17" fillId="4" borderId="17" xfId="0" applyNumberFormat="1" applyFont="1" applyFill="1" applyBorder="1" applyAlignment="1" applyProtection="1">
      <alignment horizontal="centerContinuous" vertical="center" wrapText="1"/>
    </xf>
    <xf numFmtId="3" fontId="23" fillId="5" borderId="6" xfId="0" applyNumberFormat="1" applyFont="1" applyFill="1" applyBorder="1" applyAlignment="1" applyProtection="1">
      <alignment horizontal="centerContinuous" vertical="center"/>
    </xf>
    <xf numFmtId="3" fontId="17" fillId="5" borderId="0" xfId="0" applyNumberFormat="1" applyFont="1" applyFill="1" applyBorder="1" applyAlignment="1" applyProtection="1">
      <alignment horizontal="centerContinuous" vertical="center" wrapText="1"/>
    </xf>
    <xf numFmtId="3" fontId="17" fillId="5" borderId="0" xfId="0" applyNumberFormat="1" applyFont="1" applyFill="1" applyBorder="1" applyAlignment="1" applyProtection="1">
      <alignment horizontal="centerContinuous" vertical="center"/>
    </xf>
    <xf numFmtId="3" fontId="17" fillId="5" borderId="17" xfId="0" applyNumberFormat="1" applyFont="1" applyFill="1" applyBorder="1" applyAlignment="1" applyProtection="1">
      <alignment horizontal="centerContinuous" vertical="center" wrapText="1"/>
    </xf>
    <xf numFmtId="0" fontId="13" fillId="0" borderId="12" xfId="0" applyFont="1" applyBorder="1" applyAlignment="1" applyProtection="1">
      <alignment horizontal="center" vertical="center"/>
    </xf>
    <xf numFmtId="164" fontId="20" fillId="0" borderId="41" xfId="0" applyNumberFormat="1" applyFont="1" applyBorder="1" applyAlignment="1" applyProtection="1">
      <alignment horizontal="center" vertical="center"/>
    </xf>
    <xf numFmtId="3" fontId="17" fillId="5" borderId="17" xfId="0" applyNumberFormat="1" applyFont="1" applyFill="1" applyBorder="1" applyAlignment="1" applyProtection="1">
      <alignment horizontal="centerContinuous" vertical="center"/>
    </xf>
    <xf numFmtId="0" fontId="8" fillId="0" borderId="6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center" vertical="center"/>
    </xf>
    <xf numFmtId="164" fontId="20" fillId="0" borderId="17" xfId="0" applyNumberFormat="1" applyFont="1" applyFill="1" applyBorder="1" applyAlignment="1" applyProtection="1">
      <alignment horizontal="center" vertical="center"/>
    </xf>
    <xf numFmtId="3" fontId="23" fillId="4" borderId="6" xfId="0" applyNumberFormat="1" applyFont="1" applyFill="1" applyBorder="1" applyAlignment="1" applyProtection="1">
      <alignment horizontal="centerContinuous"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3" fontId="17" fillId="4" borderId="11" xfId="0" applyNumberFormat="1" applyFont="1" applyFill="1" applyBorder="1" applyAlignment="1" applyProtection="1">
      <alignment horizontal="centerContinuous" vertical="center" wrapText="1"/>
    </xf>
    <xf numFmtId="0" fontId="12" fillId="2" borderId="2" xfId="0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5" fillId="6" borderId="7" xfId="0" applyFont="1" applyFill="1" applyBorder="1" applyAlignment="1" applyProtection="1">
      <alignment vertical="center"/>
    </xf>
    <xf numFmtId="0" fontId="12" fillId="6" borderId="5" xfId="0" applyFont="1" applyFill="1" applyBorder="1" applyAlignment="1" applyProtection="1">
      <alignment vertical="center"/>
    </xf>
    <xf numFmtId="164" fontId="15" fillId="6" borderId="30" xfId="0" applyNumberFormat="1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64" fontId="20" fillId="0" borderId="15" xfId="0" applyNumberFormat="1" applyFont="1" applyBorder="1" applyAlignment="1" applyProtection="1">
      <alignment horizontal="center" vertical="center" wrapText="1"/>
    </xf>
    <xf numFmtId="0" fontId="6" fillId="5" borderId="20" xfId="0" applyFont="1" applyFill="1" applyBorder="1" applyAlignment="1" applyProtection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5" fillId="4" borderId="35" xfId="0" applyFont="1" applyFill="1" applyBorder="1" applyAlignment="1">
      <alignment horizontal="centerContinuous" vertical="center"/>
    </xf>
    <xf numFmtId="0" fontId="15" fillId="4" borderId="36" xfId="0" applyFont="1" applyFill="1" applyBorder="1" applyAlignment="1">
      <alignment horizontal="centerContinuous" vertical="center"/>
    </xf>
    <xf numFmtId="165" fontId="15" fillId="4" borderId="37" xfId="0" applyNumberFormat="1" applyFont="1" applyFill="1" applyBorder="1" applyAlignment="1">
      <alignment vertical="center" wrapText="1"/>
    </xf>
    <xf numFmtId="0" fontId="17" fillId="0" borderId="25" xfId="0" applyFont="1" applyBorder="1" applyAlignment="1" applyProtection="1">
      <alignment horizontal="center" vertical="center" wrapText="1"/>
    </xf>
    <xf numFmtId="0" fontId="17" fillId="0" borderId="26" xfId="0" applyFont="1" applyBorder="1" applyAlignment="1" applyProtection="1">
      <alignment horizontal="center" vertical="center" wrapText="1"/>
    </xf>
    <xf numFmtId="0" fontId="17" fillId="0" borderId="27" xfId="0" applyFont="1" applyBorder="1" applyAlignment="1" applyProtection="1">
      <alignment horizontal="center" vertical="center" wrapText="1"/>
    </xf>
    <xf numFmtId="165" fontId="5" fillId="0" borderId="14" xfId="3" applyNumberFormat="1" applyFont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165" fontId="5" fillId="0" borderId="18" xfId="3" applyNumberFormat="1" applyFont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left" vertical="center"/>
    </xf>
    <xf numFmtId="164" fontId="15" fillId="0" borderId="16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7" fillId="0" borderId="23" xfId="0" applyFont="1" applyFill="1" applyBorder="1" applyAlignment="1">
      <alignment vertical="center" wrapText="1"/>
    </xf>
    <xf numFmtId="3" fontId="17" fillId="0" borderId="4" xfId="0" applyNumberFormat="1" applyFont="1" applyFill="1" applyBorder="1" applyAlignment="1" applyProtection="1">
      <alignment horizontal="left" vertical="center"/>
    </xf>
    <xf numFmtId="3" fontId="17" fillId="0" borderId="4" xfId="0" applyNumberFormat="1" applyFont="1" applyFill="1" applyBorder="1" applyAlignment="1" applyProtection="1">
      <alignment horizontal="left" vertical="center" wrapText="1"/>
    </xf>
    <xf numFmtId="3" fontId="17" fillId="0" borderId="44" xfId="0" applyNumberFormat="1" applyFont="1" applyFill="1" applyBorder="1" applyAlignment="1" applyProtection="1">
      <alignment horizontal="left" vertical="center"/>
    </xf>
    <xf numFmtId="3" fontId="17" fillId="4" borderId="43" xfId="0" applyNumberFormat="1" applyFont="1" applyFill="1" applyBorder="1" applyAlignment="1" applyProtection="1">
      <alignment horizontal="centerContinuous" vertical="center"/>
    </xf>
    <xf numFmtId="3" fontId="17" fillId="4" borderId="42" xfId="0" applyNumberFormat="1" applyFont="1" applyFill="1" applyBorder="1" applyAlignment="1" applyProtection="1">
      <alignment horizontal="centerContinuous" vertical="center"/>
    </xf>
    <xf numFmtId="3" fontId="17" fillId="0" borderId="44" xfId="0" applyNumberFormat="1" applyFont="1" applyFill="1" applyBorder="1" applyAlignment="1" applyProtection="1">
      <alignment horizontal="centerContinuous" vertical="center"/>
    </xf>
    <xf numFmtId="0" fontId="12" fillId="0" borderId="4" xfId="0" applyFont="1" applyBorder="1" applyAlignment="1" applyProtection="1">
      <alignment vertical="center"/>
    </xf>
    <xf numFmtId="3" fontId="17" fillId="0" borderId="44" xfId="0" applyNumberFormat="1" applyFont="1" applyFill="1" applyBorder="1" applyAlignment="1" applyProtection="1">
      <alignment horizontal="centerContinuous" vertical="center" wrapText="1"/>
    </xf>
    <xf numFmtId="3" fontId="17" fillId="0" borderId="44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center"/>
    </xf>
    <xf numFmtId="0" fontId="4" fillId="0" borderId="20" xfId="0" applyFont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Continuous" vertical="center"/>
    </xf>
    <xf numFmtId="3" fontId="17" fillId="4" borderId="1" xfId="0" applyNumberFormat="1" applyFont="1" applyFill="1" applyBorder="1" applyAlignment="1" applyProtection="1">
      <alignment horizontal="centerContinuous" vertical="center"/>
    </xf>
    <xf numFmtId="3" fontId="23" fillId="4" borderId="19" xfId="0" applyNumberFormat="1" applyFont="1" applyFill="1" applyBorder="1" applyAlignment="1" applyProtection="1">
      <alignment horizontal="centerContinuous" vertical="center"/>
    </xf>
    <xf numFmtId="3" fontId="17" fillId="4" borderId="14" xfId="0" applyNumberFormat="1" applyFont="1" applyFill="1" applyBorder="1" applyAlignment="1" applyProtection="1">
      <alignment horizontal="centerContinuous" vertical="center"/>
    </xf>
    <xf numFmtId="0" fontId="3" fillId="0" borderId="19" xfId="0" applyFont="1" applyBorder="1" applyAlignment="1" applyProtection="1">
      <alignment horizontal="center" vertical="center"/>
    </xf>
    <xf numFmtId="0" fontId="15" fillId="5" borderId="25" xfId="0" applyFont="1" applyFill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vertical="center" wrapText="1"/>
    </xf>
    <xf numFmtId="0" fontId="2" fillId="0" borderId="20" xfId="0" applyFont="1" applyBorder="1" applyAlignment="1">
      <alignment horizontal="center" vertical="center" wrapText="1"/>
    </xf>
  </cellXfs>
  <cellStyles count="4">
    <cellStyle name="Comma" xfId="1" builtinId="3"/>
    <cellStyle name="Currency" xfId="3" builtinId="4"/>
    <cellStyle name="Normal" xfId="0" builtinId="0"/>
    <cellStyle name="Normal 2" xfId="2" xr:uid="{29147C46-4476-4FA8-86D4-B869587DF5C3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5C934-3196-45AA-9305-F278F6D140CC}">
  <dimension ref="A1:B17"/>
  <sheetViews>
    <sheetView tabSelected="1" zoomScaleNormal="100" workbookViewId="0">
      <selection activeCell="A2" sqref="A2"/>
    </sheetView>
  </sheetViews>
  <sheetFormatPr defaultColWidth="9.140625" defaultRowHeight="14.25" x14ac:dyDescent="0.25"/>
  <cols>
    <col min="1" max="1" width="120" style="30" customWidth="1"/>
    <col min="2" max="16384" width="9.140625" style="30"/>
  </cols>
  <sheetData>
    <row r="1" spans="1:2" s="29" customFormat="1" ht="23.25" x14ac:dyDescent="0.25">
      <c r="A1" s="29" t="s">
        <v>62</v>
      </c>
    </row>
    <row r="2" spans="1:2" ht="23.25" x14ac:dyDescent="0.25">
      <c r="A2" s="43" t="s">
        <v>52</v>
      </c>
    </row>
    <row r="3" spans="1:2" ht="15" customHeight="1" thickBot="1" x14ac:dyDescent="0.3">
      <c r="A3" s="43"/>
    </row>
    <row r="4" spans="1:2" ht="21.75" customHeight="1" x14ac:dyDescent="0.25">
      <c r="A4" s="198" t="s">
        <v>174</v>
      </c>
    </row>
    <row r="5" spans="1:2" ht="21.75" customHeight="1" x14ac:dyDescent="0.25">
      <c r="A5" s="38" t="s">
        <v>58</v>
      </c>
    </row>
    <row r="6" spans="1:2" ht="36.75" customHeight="1" x14ac:dyDescent="0.25">
      <c r="A6" s="38" t="s">
        <v>56</v>
      </c>
    </row>
    <row r="7" spans="1:2" ht="33.75" customHeight="1" x14ac:dyDescent="0.25">
      <c r="A7" s="38" t="s">
        <v>57</v>
      </c>
    </row>
    <row r="8" spans="1:2" ht="32.25" customHeight="1" x14ac:dyDescent="0.25">
      <c r="A8" s="38" t="s">
        <v>53</v>
      </c>
    </row>
    <row r="9" spans="1:2" ht="21" customHeight="1" x14ac:dyDescent="0.25">
      <c r="A9" s="39" t="s">
        <v>54</v>
      </c>
    </row>
    <row r="10" spans="1:2" ht="21.75" customHeight="1" x14ac:dyDescent="0.25">
      <c r="A10" s="38" t="s">
        <v>55</v>
      </c>
    </row>
    <row r="11" spans="1:2" s="41" customFormat="1" ht="23.1" customHeight="1" x14ac:dyDescent="0.25">
      <c r="A11" s="40" t="s">
        <v>175</v>
      </c>
    </row>
    <row r="12" spans="1:2" ht="28.5" x14ac:dyDescent="0.25">
      <c r="A12" s="38" t="s">
        <v>207</v>
      </c>
      <c r="B12" s="48"/>
    </row>
    <row r="13" spans="1:2" ht="88.5" x14ac:dyDescent="0.25">
      <c r="A13" s="38" t="s">
        <v>206</v>
      </c>
      <c r="B13" s="48"/>
    </row>
    <row r="14" spans="1:2" ht="15" x14ac:dyDescent="0.25">
      <c r="A14" s="218" t="s">
        <v>204</v>
      </c>
      <c r="B14" s="48"/>
    </row>
    <row r="15" spans="1:2" ht="28.5" x14ac:dyDescent="0.25">
      <c r="A15" s="38" t="s">
        <v>205</v>
      </c>
      <c r="B15" s="48"/>
    </row>
    <row r="16" spans="1:2" ht="24.95" customHeight="1" x14ac:dyDescent="0.25">
      <c r="A16" s="40" t="s">
        <v>176</v>
      </c>
    </row>
    <row r="17" spans="1:1" ht="22.5" customHeight="1" thickBot="1" x14ac:dyDescent="0.3">
      <c r="A17" s="42" t="s">
        <v>177</v>
      </c>
    </row>
  </sheetData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E3958-E236-4A66-AAF6-087A619ACBC6}">
  <sheetPr>
    <pageSetUpPr fitToPage="1"/>
  </sheetPr>
  <dimension ref="A1:K42"/>
  <sheetViews>
    <sheetView showGridLines="0" zoomScaleNormal="100" workbookViewId="0">
      <selection activeCell="R36" sqref="R36"/>
    </sheetView>
  </sheetViews>
  <sheetFormatPr defaultColWidth="9.140625" defaultRowHeight="14.25" x14ac:dyDescent="0.25"/>
  <cols>
    <col min="1" max="1" width="26.5703125" style="9" customWidth="1"/>
    <col min="2" max="2" width="15.28515625" style="9" customWidth="1"/>
    <col min="3" max="3" width="17.85546875" style="9" customWidth="1"/>
    <col min="4" max="4" width="21.140625" style="9" customWidth="1"/>
    <col min="5" max="5" width="20.42578125" style="9" customWidth="1"/>
    <col min="6" max="6" width="10.140625" style="9" customWidth="1"/>
    <col min="7" max="16384" width="9.140625" style="9"/>
  </cols>
  <sheetData>
    <row r="1" spans="1:6" ht="23.25" x14ac:dyDescent="0.25">
      <c r="A1" s="29" t="s">
        <v>62</v>
      </c>
      <c r="C1" s="8"/>
      <c r="D1" s="8"/>
      <c r="E1" s="8"/>
      <c r="F1" s="8"/>
    </row>
    <row r="2" spans="1:6" s="8" customFormat="1" ht="15" thickBot="1" x14ac:dyDescent="0.3"/>
    <row r="3" spans="1:6" ht="36.75" thickBot="1" x14ac:dyDescent="0.3">
      <c r="A3" s="62" t="s">
        <v>83</v>
      </c>
      <c r="B3" s="63"/>
      <c r="C3" s="64"/>
      <c r="D3" s="64"/>
      <c r="E3" s="65"/>
    </row>
    <row r="4" spans="1:6" ht="18" x14ac:dyDescent="0.25">
      <c r="A4" s="150" t="s">
        <v>14</v>
      </c>
      <c r="B4" s="151"/>
      <c r="C4" s="153"/>
      <c r="D4" s="153"/>
      <c r="E4" s="131"/>
    </row>
    <row r="5" spans="1:6" ht="15" x14ac:dyDescent="0.25">
      <c r="A5" s="139" t="s">
        <v>64</v>
      </c>
      <c r="B5" s="135"/>
      <c r="C5" s="219">
        <f>SUM((C7*D7)+(D8*C8)+(C9*D9)+(C10*D10)+(C11*D11))</f>
        <v>400000</v>
      </c>
      <c r="D5" s="135"/>
      <c r="E5" s="224"/>
    </row>
    <row r="6" spans="1:6" ht="45" x14ac:dyDescent="0.25">
      <c r="A6" s="1" t="s">
        <v>67</v>
      </c>
      <c r="B6" s="47" t="s">
        <v>68</v>
      </c>
      <c r="C6" s="2" t="s">
        <v>1</v>
      </c>
      <c r="D6" s="2" t="s">
        <v>125</v>
      </c>
      <c r="E6" s="5" t="s">
        <v>2</v>
      </c>
    </row>
    <row r="7" spans="1:6" x14ac:dyDescent="0.25">
      <c r="A7" s="170" t="s">
        <v>130</v>
      </c>
      <c r="B7" s="46"/>
      <c r="C7" s="10">
        <v>0</v>
      </c>
      <c r="D7" s="3">
        <v>0</v>
      </c>
      <c r="E7" s="51">
        <f>((B7*C7)*(D7/1000))</f>
        <v>0</v>
      </c>
    </row>
    <row r="8" spans="1:6" x14ac:dyDescent="0.25">
      <c r="A8" s="170" t="s">
        <v>121</v>
      </c>
      <c r="B8" s="46"/>
      <c r="C8" s="10">
        <v>1</v>
      </c>
      <c r="D8" s="3">
        <v>100000</v>
      </c>
      <c r="E8" s="51">
        <f>((B8*C8)*(D8/1000))</f>
        <v>0</v>
      </c>
    </row>
    <row r="9" spans="1:6" x14ac:dyDescent="0.25">
      <c r="A9" s="170" t="s">
        <v>148</v>
      </c>
      <c r="B9" s="11"/>
      <c r="C9" s="10">
        <v>2</v>
      </c>
      <c r="D9" s="3">
        <v>150000</v>
      </c>
      <c r="E9" s="51">
        <f>((B9*C9)*(D9/1000))</f>
        <v>0</v>
      </c>
    </row>
    <row r="10" spans="1:6" x14ac:dyDescent="0.25">
      <c r="A10" s="170" t="s">
        <v>165</v>
      </c>
      <c r="B10" s="11"/>
      <c r="C10" s="10">
        <v>0</v>
      </c>
      <c r="D10" s="3">
        <v>0</v>
      </c>
      <c r="E10" s="51">
        <f>((B10*C10)*(D10/1000))</f>
        <v>0</v>
      </c>
    </row>
    <row r="11" spans="1:6" x14ac:dyDescent="0.25">
      <c r="A11" s="170" t="s">
        <v>166</v>
      </c>
      <c r="B11" s="11"/>
      <c r="C11" s="10">
        <v>0</v>
      </c>
      <c r="D11" s="3">
        <v>0</v>
      </c>
      <c r="E11" s="51">
        <f>((B11*C11)*(D11/1000))</f>
        <v>0</v>
      </c>
    </row>
    <row r="12" spans="1:6" ht="18" x14ac:dyDescent="0.25">
      <c r="A12" s="129" t="s">
        <v>15</v>
      </c>
      <c r="B12" s="151"/>
      <c r="C12" s="130"/>
      <c r="D12" s="130"/>
      <c r="E12" s="131"/>
    </row>
    <row r="13" spans="1:6" ht="15" x14ac:dyDescent="0.25">
      <c r="A13" s="139" t="s">
        <v>64</v>
      </c>
      <c r="B13" s="135"/>
      <c r="C13" s="219">
        <f>SUM((C15*D15)+(D16*C16)+(C17*D17)+(C18*D18))</f>
        <v>20000</v>
      </c>
      <c r="D13" s="135"/>
      <c r="E13" s="224"/>
    </row>
    <row r="14" spans="1:6" ht="45" x14ac:dyDescent="0.25">
      <c r="A14" s="1" t="s">
        <v>67</v>
      </c>
      <c r="B14" s="47" t="s">
        <v>68</v>
      </c>
      <c r="C14" s="2" t="s">
        <v>1</v>
      </c>
      <c r="D14" s="2" t="s">
        <v>125</v>
      </c>
      <c r="E14" s="5" t="s">
        <v>2</v>
      </c>
    </row>
    <row r="15" spans="1:6" x14ac:dyDescent="0.25">
      <c r="A15" s="170" t="s">
        <v>122</v>
      </c>
      <c r="B15" s="46"/>
      <c r="C15" s="12">
        <v>2</v>
      </c>
      <c r="D15" s="13">
        <v>5000</v>
      </c>
      <c r="E15" s="52">
        <f>((B15*C15)*(D15/1000))</f>
        <v>0</v>
      </c>
    </row>
    <row r="16" spans="1:6" x14ac:dyDescent="0.25">
      <c r="A16" s="170" t="s">
        <v>123</v>
      </c>
      <c r="B16" s="11"/>
      <c r="C16" s="10">
        <v>1</v>
      </c>
      <c r="D16" s="57">
        <v>10000</v>
      </c>
      <c r="E16" s="52">
        <f>((B16*C16)*(D16/1000))</f>
        <v>0</v>
      </c>
    </row>
    <row r="17" spans="1:6" x14ac:dyDescent="0.25">
      <c r="A17" s="170" t="s">
        <v>124</v>
      </c>
      <c r="B17" s="11"/>
      <c r="C17" s="10">
        <v>0</v>
      </c>
      <c r="D17" s="57">
        <v>0</v>
      </c>
      <c r="E17" s="52">
        <f>((B17*C17)*(D17/1000))</f>
        <v>0</v>
      </c>
    </row>
    <row r="18" spans="1:6" x14ac:dyDescent="0.25">
      <c r="A18" s="170" t="s">
        <v>173</v>
      </c>
      <c r="B18" s="11"/>
      <c r="C18" s="10">
        <v>0</v>
      </c>
      <c r="D18" s="57">
        <v>0</v>
      </c>
      <c r="E18" s="52">
        <f>((B18*C18)*(D18/1000))</f>
        <v>0</v>
      </c>
    </row>
    <row r="19" spans="1:6" ht="18" x14ac:dyDescent="0.25">
      <c r="A19" s="185" t="s">
        <v>50</v>
      </c>
      <c r="B19" s="151"/>
      <c r="C19" s="155"/>
      <c r="D19" s="155"/>
      <c r="E19" s="173"/>
    </row>
    <row r="20" spans="1:6" ht="15" x14ac:dyDescent="0.25">
      <c r="A20" s="139" t="s">
        <v>64</v>
      </c>
      <c r="B20" s="135"/>
      <c r="C20" s="220">
        <f>SUM((C22*D22)+(D23*C23)+(C24*D24)+(C25*D25))</f>
        <v>20000</v>
      </c>
      <c r="D20" s="135"/>
      <c r="E20" s="226"/>
    </row>
    <row r="21" spans="1:6" ht="45" x14ac:dyDescent="0.25">
      <c r="A21" s="1" t="s">
        <v>67</v>
      </c>
      <c r="B21" s="47" t="s">
        <v>68</v>
      </c>
      <c r="C21" s="2" t="s">
        <v>1</v>
      </c>
      <c r="D21" s="2" t="s">
        <v>125</v>
      </c>
      <c r="E21" s="5" t="s">
        <v>2</v>
      </c>
    </row>
    <row r="22" spans="1:6" x14ac:dyDescent="0.25">
      <c r="A22" s="170" t="s">
        <v>122</v>
      </c>
      <c r="B22" s="46"/>
      <c r="C22" s="12">
        <v>2</v>
      </c>
      <c r="D22" s="13">
        <v>5000</v>
      </c>
      <c r="E22" s="51">
        <f>((B22*C22)*(D22/1000))</f>
        <v>0</v>
      </c>
    </row>
    <row r="23" spans="1:6" x14ac:dyDescent="0.25">
      <c r="A23" s="170" t="s">
        <v>123</v>
      </c>
      <c r="B23" s="46"/>
      <c r="C23" s="10">
        <v>1</v>
      </c>
      <c r="D23" s="57">
        <v>10000</v>
      </c>
      <c r="E23" s="51">
        <f>((B23*C23)*(D23/1000))</f>
        <v>0</v>
      </c>
    </row>
    <row r="24" spans="1:6" x14ac:dyDescent="0.25">
      <c r="A24" s="170" t="s">
        <v>124</v>
      </c>
      <c r="B24" s="11"/>
      <c r="C24" s="10">
        <v>0</v>
      </c>
      <c r="D24" s="57">
        <v>0</v>
      </c>
      <c r="E24" s="52">
        <f>((B24*C24)*(D24/1000))</f>
        <v>0</v>
      </c>
    </row>
    <row r="25" spans="1:6" x14ac:dyDescent="0.25">
      <c r="A25" s="170" t="s">
        <v>173</v>
      </c>
      <c r="B25" s="11"/>
      <c r="C25" s="10">
        <v>0</v>
      </c>
      <c r="D25" s="57">
        <v>0</v>
      </c>
      <c r="E25" s="52">
        <f>((B25*C25)*(D25/1000))</f>
        <v>0</v>
      </c>
    </row>
    <row r="26" spans="1:6" ht="18" x14ac:dyDescent="0.25">
      <c r="A26" s="185" t="s">
        <v>16</v>
      </c>
      <c r="B26" s="151"/>
      <c r="C26" s="130"/>
      <c r="D26" s="130"/>
      <c r="E26" s="131"/>
    </row>
    <row r="27" spans="1:6" ht="15" x14ac:dyDescent="0.25">
      <c r="A27" s="139" t="s">
        <v>64</v>
      </c>
      <c r="B27" s="135"/>
      <c r="C27" s="219">
        <f>SUM((C29*D29)+(D30*C30)+(C31*D31)+(C32*D32)+(C33*D33))</f>
        <v>320000</v>
      </c>
      <c r="D27" s="135"/>
      <c r="E27" s="224"/>
    </row>
    <row r="28" spans="1:6" ht="45" x14ac:dyDescent="0.25">
      <c r="A28" s="1" t="s">
        <v>67</v>
      </c>
      <c r="B28" s="47" t="s">
        <v>68</v>
      </c>
      <c r="C28" s="2" t="s">
        <v>1</v>
      </c>
      <c r="D28" s="2" t="s">
        <v>125</v>
      </c>
      <c r="E28" s="5" t="s">
        <v>2</v>
      </c>
    </row>
    <row r="29" spans="1:6" x14ac:dyDescent="0.25">
      <c r="A29" s="113" t="s">
        <v>111</v>
      </c>
      <c r="B29" s="46"/>
      <c r="C29" s="4">
        <v>4</v>
      </c>
      <c r="D29" s="4">
        <v>5000</v>
      </c>
      <c r="E29" s="51">
        <f>((B29*C29)*(D29/1000))</f>
        <v>0</v>
      </c>
      <c r="F29" s="97"/>
    </row>
    <row r="30" spans="1:6" x14ac:dyDescent="0.25">
      <c r="A30" s="113" t="s">
        <v>112</v>
      </c>
      <c r="B30" s="46"/>
      <c r="C30" s="4">
        <v>2</v>
      </c>
      <c r="D30" s="4">
        <v>50000</v>
      </c>
      <c r="E30" s="51">
        <f>((B30*C30)*(D30/1000))</f>
        <v>0</v>
      </c>
      <c r="F30" s="102"/>
    </row>
    <row r="31" spans="1:6" x14ac:dyDescent="0.25">
      <c r="A31" s="170" t="s">
        <v>129</v>
      </c>
      <c r="B31" s="46"/>
      <c r="C31" s="14">
        <v>0</v>
      </c>
      <c r="D31" s="14">
        <v>0</v>
      </c>
      <c r="E31" s="51">
        <f>((B31*C31)*(D31/1000))</f>
        <v>0</v>
      </c>
    </row>
    <row r="32" spans="1:6" x14ac:dyDescent="0.25">
      <c r="A32" s="170" t="s">
        <v>152</v>
      </c>
      <c r="B32" s="11"/>
      <c r="C32" s="14">
        <v>2</v>
      </c>
      <c r="D32" s="14">
        <v>100000</v>
      </c>
      <c r="E32" s="51">
        <f>((B32*C32)*(D32/1000))</f>
        <v>0</v>
      </c>
    </row>
    <row r="33" spans="1:11" x14ac:dyDescent="0.25">
      <c r="A33" s="170" t="s">
        <v>151</v>
      </c>
      <c r="B33" s="11"/>
      <c r="C33" s="14">
        <v>0</v>
      </c>
      <c r="D33" s="14">
        <v>0</v>
      </c>
      <c r="E33" s="51">
        <f>((B33*C33)*(D33/1000))</f>
        <v>0</v>
      </c>
    </row>
    <row r="34" spans="1:11" ht="18" x14ac:dyDescent="0.25">
      <c r="A34" s="129" t="s">
        <v>17</v>
      </c>
      <c r="B34" s="151"/>
      <c r="C34" s="130"/>
      <c r="D34" s="130"/>
      <c r="E34" s="131"/>
      <c r="K34" s="103"/>
    </row>
    <row r="35" spans="1:11" ht="15" x14ac:dyDescent="0.25">
      <c r="A35" s="139" t="s">
        <v>64</v>
      </c>
      <c r="B35" s="135"/>
      <c r="C35" s="219">
        <f>SUM((C37*D37)+(D38*C38)+(C39*D39)+(C40*D40)+(C41*D41))</f>
        <v>17500</v>
      </c>
      <c r="D35" s="135"/>
      <c r="E35" s="224"/>
    </row>
    <row r="36" spans="1:11" ht="45" x14ac:dyDescent="0.25">
      <c r="A36" s="1" t="s">
        <v>67</v>
      </c>
      <c r="B36" s="47" t="s">
        <v>68</v>
      </c>
      <c r="C36" s="2" t="s">
        <v>1</v>
      </c>
      <c r="D36" s="2" t="s">
        <v>125</v>
      </c>
      <c r="E36" s="5" t="s">
        <v>2</v>
      </c>
    </row>
    <row r="37" spans="1:11" x14ac:dyDescent="0.25">
      <c r="A37" s="99" t="s">
        <v>109</v>
      </c>
      <c r="B37" s="56"/>
      <c r="C37" s="23">
        <v>1</v>
      </c>
      <c r="D37" s="6">
        <v>2500</v>
      </c>
      <c r="E37" s="55">
        <f>((B37*C37)*(D37/1000))</f>
        <v>0</v>
      </c>
    </row>
    <row r="38" spans="1:11" x14ac:dyDescent="0.25">
      <c r="A38" s="99" t="s">
        <v>110</v>
      </c>
      <c r="B38" s="58"/>
      <c r="C38" s="23">
        <v>1</v>
      </c>
      <c r="D38" s="6">
        <v>5000</v>
      </c>
      <c r="E38" s="51">
        <f>((B38*C38)*(D38/1000))</f>
        <v>0</v>
      </c>
      <c r="F38" s="103"/>
    </row>
    <row r="39" spans="1:11" x14ac:dyDescent="0.25">
      <c r="A39" s="171" t="s">
        <v>153</v>
      </c>
      <c r="B39" s="58"/>
      <c r="C39" s="187">
        <v>0</v>
      </c>
      <c r="D39" s="187">
        <v>0</v>
      </c>
      <c r="E39" s="179">
        <f>((B39*C39)*(D39/1000))</f>
        <v>0</v>
      </c>
    </row>
    <row r="40" spans="1:11" x14ac:dyDescent="0.25">
      <c r="A40" s="170" t="s">
        <v>150</v>
      </c>
      <c r="B40" s="11"/>
      <c r="C40" s="10">
        <v>1</v>
      </c>
      <c r="D40" s="4">
        <v>10000</v>
      </c>
      <c r="E40" s="51">
        <f>((B40*C40)*(D40/1000))</f>
        <v>0</v>
      </c>
    </row>
    <row r="41" spans="1:11" ht="15" thickBot="1" x14ac:dyDescent="0.3">
      <c r="A41" s="172" t="s">
        <v>154</v>
      </c>
      <c r="B41" s="16"/>
      <c r="C41" s="15">
        <v>0</v>
      </c>
      <c r="D41" s="59">
        <v>0</v>
      </c>
      <c r="E41" s="50">
        <f>((B41*C41)*(D41/1000))</f>
        <v>0</v>
      </c>
    </row>
    <row r="42" spans="1:11" s="17" customFormat="1" ht="15.75" thickBot="1" x14ac:dyDescent="0.3">
      <c r="A42" s="44"/>
      <c r="B42" s="100" t="s">
        <v>104</v>
      </c>
      <c r="C42" s="101"/>
      <c r="D42" s="101"/>
      <c r="E42" s="137">
        <f>(SUM(E7:E11)+SUM(E15:E18)+SUM(E22:E25)+SUM(E29:E33)+SUM(E37:E41))</f>
        <v>0</v>
      </c>
    </row>
  </sheetData>
  <protectedRanges>
    <protectedRange sqref="B37:B41 B15:B18 B29:B33 B22:B25" name="UNIT PRICE_1"/>
  </protectedRanges>
  <pageMargins left="0.25" right="0.25" top="0.75" bottom="0.75" header="0.3" footer="0.3"/>
  <pageSetup fitToHeight="0" orientation="landscape" r:id="rId1"/>
  <rowBreaks count="1" manualBreakCount="1">
    <brk id="2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F975A-D812-4103-874A-E098480031B5}">
  <sheetPr>
    <pageSetUpPr fitToPage="1"/>
  </sheetPr>
  <dimension ref="A1:F23"/>
  <sheetViews>
    <sheetView showGridLines="0" zoomScaleNormal="100" workbookViewId="0">
      <selection activeCell="G21" sqref="G21"/>
    </sheetView>
  </sheetViews>
  <sheetFormatPr defaultColWidth="9.140625" defaultRowHeight="14.25" x14ac:dyDescent="0.25"/>
  <cols>
    <col min="1" max="1" width="25" style="9" customWidth="1"/>
    <col min="2" max="2" width="17.140625" style="9" customWidth="1"/>
    <col min="3" max="3" width="17.85546875" style="9" customWidth="1"/>
    <col min="4" max="4" width="21.140625" style="9" customWidth="1"/>
    <col min="5" max="5" width="20.42578125" style="9" customWidth="1"/>
    <col min="6" max="16384" width="9.140625" style="9"/>
  </cols>
  <sheetData>
    <row r="1" spans="1:6" ht="23.25" x14ac:dyDescent="0.25">
      <c r="A1" s="29" t="s">
        <v>62</v>
      </c>
      <c r="C1" s="8"/>
      <c r="D1" s="8"/>
      <c r="E1" s="8"/>
      <c r="F1" s="8"/>
    </row>
    <row r="2" spans="1:6" s="17" customFormat="1" ht="15.75" thickBot="1" x14ac:dyDescent="0.3">
      <c r="A2" s="44"/>
    </row>
    <row r="3" spans="1:6" ht="36.75" thickBot="1" x14ac:dyDescent="0.3">
      <c r="A3" s="62" t="s">
        <v>84</v>
      </c>
      <c r="B3" s="63"/>
      <c r="C3" s="70"/>
      <c r="D3" s="70"/>
      <c r="E3" s="78"/>
    </row>
    <row r="4" spans="1:6" ht="18" x14ac:dyDescent="0.25">
      <c r="A4" s="129" t="s">
        <v>18</v>
      </c>
      <c r="B4" s="151"/>
      <c r="C4" s="130"/>
      <c r="D4" s="130"/>
      <c r="E4" s="131"/>
    </row>
    <row r="5" spans="1:6" ht="15" x14ac:dyDescent="0.25">
      <c r="A5" s="134" t="s">
        <v>64</v>
      </c>
      <c r="B5" s="135"/>
      <c r="C5" s="219">
        <f>SUM((C7*D7)+(D8*C8)+(C9*D9)+(C10*D10)+(C11*D11))</f>
        <v>175000</v>
      </c>
      <c r="D5" s="135"/>
      <c r="E5" s="224"/>
    </row>
    <row r="6" spans="1:6" ht="45" x14ac:dyDescent="0.25">
      <c r="A6" s="1" t="s">
        <v>67</v>
      </c>
      <c r="B6" s="47" t="s">
        <v>68</v>
      </c>
      <c r="C6" s="2" t="s">
        <v>1</v>
      </c>
      <c r="D6" s="2" t="s">
        <v>125</v>
      </c>
      <c r="E6" s="5" t="s">
        <v>2</v>
      </c>
    </row>
    <row r="7" spans="1:6" x14ac:dyDescent="0.25">
      <c r="A7" s="93" t="s">
        <v>111</v>
      </c>
      <c r="B7" s="46"/>
      <c r="C7" s="10">
        <v>1</v>
      </c>
      <c r="D7" s="4">
        <v>25000</v>
      </c>
      <c r="E7" s="51">
        <f>((B7*C7)*(D7/1000))</f>
        <v>0</v>
      </c>
    </row>
    <row r="8" spans="1:6" x14ac:dyDescent="0.25">
      <c r="A8" s="99" t="s">
        <v>112</v>
      </c>
      <c r="B8" s="56"/>
      <c r="C8" s="23">
        <v>1</v>
      </c>
      <c r="D8" s="6">
        <v>50000</v>
      </c>
      <c r="E8" s="55">
        <f>((B8*C8)*(D8/1000))</f>
        <v>0</v>
      </c>
    </row>
    <row r="9" spans="1:6" x14ac:dyDescent="0.25">
      <c r="A9" s="170" t="s">
        <v>129</v>
      </c>
      <c r="B9" s="11"/>
      <c r="C9" s="186">
        <v>0</v>
      </c>
      <c r="D9" s="186">
        <v>0</v>
      </c>
      <c r="E9" s="51">
        <f>((B9*C9)*(D9/1000))</f>
        <v>0</v>
      </c>
    </row>
    <row r="10" spans="1:6" x14ac:dyDescent="0.25">
      <c r="A10" s="170" t="s">
        <v>152</v>
      </c>
      <c r="B10" s="11"/>
      <c r="C10" s="10">
        <v>1</v>
      </c>
      <c r="D10" s="4">
        <v>100000</v>
      </c>
      <c r="E10" s="51">
        <f>((B10*C10)*(D10/1000))</f>
        <v>0</v>
      </c>
    </row>
    <row r="11" spans="1:6" ht="15" thickBot="1" x14ac:dyDescent="0.3">
      <c r="A11" s="172" t="s">
        <v>151</v>
      </c>
      <c r="B11" s="16"/>
      <c r="C11" s="15">
        <v>0</v>
      </c>
      <c r="D11" s="59">
        <v>0</v>
      </c>
      <c r="E11" s="50">
        <f>((B11*C11)*(D11/1000))</f>
        <v>0</v>
      </c>
    </row>
    <row r="12" spans="1:6" s="17" customFormat="1" ht="15.75" thickBot="1" x14ac:dyDescent="0.3">
      <c r="A12" s="44"/>
      <c r="B12" s="100" t="s">
        <v>105</v>
      </c>
      <c r="C12" s="101"/>
      <c r="D12" s="101"/>
      <c r="E12" s="137">
        <f>SUM(E7:E11)</f>
        <v>0</v>
      </c>
    </row>
    <row r="23" spans="5:5" x14ac:dyDescent="0.25">
      <c r="E23" s="103"/>
    </row>
  </sheetData>
  <protectedRanges>
    <protectedRange sqref="B2 B7:B11" name="UNIT PRICE_1"/>
  </protectedRanges>
  <pageMargins left="0.25" right="0.25" top="0.75" bottom="0.75" header="0.3" footer="0.3"/>
  <pageSetup fitToHeight="0" orientation="landscape" r:id="rId1"/>
  <rowBreaks count="1" manualBreakCount="1">
    <brk id="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48F6D-569A-4631-A46C-2609A4F16C2D}">
  <sheetPr>
    <pageSetUpPr fitToPage="1"/>
  </sheetPr>
  <dimension ref="A1:F12"/>
  <sheetViews>
    <sheetView showGridLines="0" zoomScaleNormal="100" workbookViewId="0">
      <selection activeCell="C16" sqref="C16"/>
    </sheetView>
  </sheetViews>
  <sheetFormatPr defaultColWidth="9.140625" defaultRowHeight="14.25" x14ac:dyDescent="0.25"/>
  <cols>
    <col min="1" max="1" width="25" style="9" customWidth="1"/>
    <col min="2" max="2" width="18" style="9" customWidth="1"/>
    <col min="3" max="3" width="17.85546875" style="9" customWidth="1"/>
    <col min="4" max="4" width="21.140625" style="9" customWidth="1"/>
    <col min="5" max="5" width="20.42578125" style="9" customWidth="1"/>
    <col min="6" max="16384" width="9.140625" style="9"/>
  </cols>
  <sheetData>
    <row r="1" spans="1:6" ht="23.25" x14ac:dyDescent="0.25">
      <c r="A1" s="29" t="s">
        <v>62</v>
      </c>
      <c r="C1" s="8"/>
      <c r="D1" s="8"/>
      <c r="E1" s="8"/>
      <c r="F1" s="8"/>
    </row>
    <row r="2" spans="1:6" s="17" customFormat="1" ht="15.75" thickBot="1" x14ac:dyDescent="0.3">
      <c r="A2" s="44"/>
    </row>
    <row r="3" spans="1:6" ht="36.75" thickBot="1" x14ac:dyDescent="0.3">
      <c r="A3" s="62" t="s">
        <v>85</v>
      </c>
      <c r="B3" s="70"/>
      <c r="C3" s="70"/>
      <c r="D3" s="70"/>
      <c r="E3" s="78"/>
    </row>
    <row r="4" spans="1:6" ht="18" x14ac:dyDescent="0.25">
      <c r="A4" s="129" t="s">
        <v>19</v>
      </c>
      <c r="B4" s="151"/>
      <c r="C4" s="152"/>
      <c r="D4" s="130"/>
      <c r="E4" s="188"/>
    </row>
    <row r="5" spans="1:6" ht="15" x14ac:dyDescent="0.25">
      <c r="A5" s="134" t="s">
        <v>64</v>
      </c>
      <c r="B5" s="135"/>
      <c r="C5" s="164">
        <f>SUM((C7*D7)+(D8*C8)+(C9*D9)+(C10*D10)+(C11*D11))</f>
        <v>200000</v>
      </c>
      <c r="D5" s="134"/>
      <c r="E5" s="226"/>
    </row>
    <row r="6" spans="1:6" ht="45" x14ac:dyDescent="0.25">
      <c r="A6" s="1" t="s">
        <v>67</v>
      </c>
      <c r="B6" s="47" t="s">
        <v>68</v>
      </c>
      <c r="C6" s="2" t="s">
        <v>1</v>
      </c>
      <c r="D6" s="2" t="s">
        <v>125</v>
      </c>
      <c r="E6" s="5" t="s">
        <v>2</v>
      </c>
    </row>
    <row r="7" spans="1:6" x14ac:dyDescent="0.25">
      <c r="A7" s="93" t="s">
        <v>111</v>
      </c>
      <c r="B7" s="46"/>
      <c r="C7" s="10">
        <v>2</v>
      </c>
      <c r="D7" s="4">
        <v>25000</v>
      </c>
      <c r="E7" s="51">
        <f>((B7*C7)*(D7/1000))</f>
        <v>0</v>
      </c>
    </row>
    <row r="8" spans="1:6" x14ac:dyDescent="0.25">
      <c r="A8" s="99" t="s">
        <v>112</v>
      </c>
      <c r="B8" s="56"/>
      <c r="C8" s="23">
        <v>1</v>
      </c>
      <c r="D8" s="6">
        <v>50000</v>
      </c>
      <c r="E8" s="55">
        <f>((B8*C8)*(D8/1000))</f>
        <v>0</v>
      </c>
    </row>
    <row r="9" spans="1:6" x14ac:dyDescent="0.25">
      <c r="A9" s="170" t="s">
        <v>129</v>
      </c>
      <c r="B9" s="11"/>
      <c r="C9" s="10">
        <v>0</v>
      </c>
      <c r="D9" s="4">
        <v>0</v>
      </c>
      <c r="E9" s="51">
        <f>((B9*C9)*(D9/1000))</f>
        <v>0</v>
      </c>
    </row>
    <row r="10" spans="1:6" x14ac:dyDescent="0.25">
      <c r="A10" s="170" t="s">
        <v>152</v>
      </c>
      <c r="B10" s="11"/>
      <c r="C10" s="10">
        <v>1</v>
      </c>
      <c r="D10" s="4">
        <v>100000</v>
      </c>
      <c r="E10" s="51">
        <f>((B10*C10)*(D10/1000))</f>
        <v>0</v>
      </c>
    </row>
    <row r="11" spans="1:6" ht="15" thickBot="1" x14ac:dyDescent="0.3">
      <c r="A11" s="172" t="s">
        <v>151</v>
      </c>
      <c r="B11" s="16"/>
      <c r="C11" s="15">
        <v>0</v>
      </c>
      <c r="D11" s="59">
        <v>0</v>
      </c>
      <c r="E11" s="50">
        <f>((B11*C11)*(D11/1000))</f>
        <v>0</v>
      </c>
    </row>
    <row r="12" spans="1:6" s="17" customFormat="1" ht="15.75" thickBot="1" x14ac:dyDescent="0.3">
      <c r="A12" s="44"/>
      <c r="B12" s="100" t="s">
        <v>106</v>
      </c>
      <c r="C12" s="101"/>
      <c r="D12" s="101"/>
      <c r="E12" s="137">
        <f>SUM(E7:E11)</f>
        <v>0</v>
      </c>
    </row>
  </sheetData>
  <protectedRanges>
    <protectedRange sqref="B2 B7:B11" name="UNIT PRICE_1"/>
  </protectedRanges>
  <pageMargins left="0.25" right="0.25" top="0.75" bottom="0.75" header="0.3" footer="0.3"/>
  <pageSetup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6669-93B3-4EC0-B3A9-6156FB43354C}">
  <sheetPr>
    <pageSetUpPr fitToPage="1"/>
  </sheetPr>
  <dimension ref="A1:G23"/>
  <sheetViews>
    <sheetView showGridLines="0" zoomScaleNormal="100" workbookViewId="0">
      <selection activeCell="D16" sqref="D16:E16"/>
    </sheetView>
  </sheetViews>
  <sheetFormatPr defaultColWidth="9.140625" defaultRowHeight="14.25" x14ac:dyDescent="0.25"/>
  <cols>
    <col min="1" max="1" width="25" style="9" customWidth="1"/>
    <col min="2" max="2" width="15.7109375" style="9" customWidth="1"/>
    <col min="3" max="3" width="17.85546875" style="9" customWidth="1"/>
    <col min="4" max="4" width="21.140625" style="9" customWidth="1"/>
    <col min="5" max="5" width="20.42578125" style="9" customWidth="1"/>
    <col min="6" max="16384" width="9.140625" style="9"/>
  </cols>
  <sheetData>
    <row r="1" spans="1:7" ht="23.25" x14ac:dyDescent="0.25">
      <c r="A1" s="29" t="s">
        <v>62</v>
      </c>
      <c r="C1" s="8"/>
      <c r="D1" s="8"/>
      <c r="E1" s="8"/>
      <c r="F1" s="8"/>
    </row>
    <row r="2" spans="1:7" s="17" customFormat="1" ht="15.75" thickBot="1" x14ac:dyDescent="0.3">
      <c r="A2" s="44"/>
    </row>
    <row r="3" spans="1:7" ht="18.75" thickBot="1" x14ac:dyDescent="0.3">
      <c r="A3" s="60" t="s">
        <v>86</v>
      </c>
      <c r="B3" s="79"/>
      <c r="C3" s="79"/>
      <c r="D3" s="79"/>
      <c r="E3" s="80"/>
    </row>
    <row r="4" spans="1:7" ht="18" x14ac:dyDescent="0.25">
      <c r="A4" s="150" t="s">
        <v>20</v>
      </c>
      <c r="B4" s="151"/>
      <c r="C4" s="153"/>
      <c r="D4" s="153"/>
      <c r="E4" s="154"/>
    </row>
    <row r="5" spans="1:7" ht="15" x14ac:dyDescent="0.25">
      <c r="A5" s="134" t="s">
        <v>65</v>
      </c>
      <c r="B5" s="165"/>
      <c r="C5" s="219">
        <f>SUM((C7*D7)+(C8*D8)+(C9*D9)+(C10*D10)+(C11*D11))</f>
        <v>1</v>
      </c>
      <c r="D5" s="219"/>
      <c r="E5" s="221"/>
    </row>
    <row r="6" spans="1:7" ht="45" x14ac:dyDescent="0.25">
      <c r="A6" s="1" t="s">
        <v>67</v>
      </c>
      <c r="B6" s="47" t="s">
        <v>68</v>
      </c>
      <c r="C6" s="2" t="s">
        <v>1</v>
      </c>
      <c r="D6" s="2" t="s">
        <v>66</v>
      </c>
      <c r="E6" s="5" t="s">
        <v>2</v>
      </c>
      <c r="G6" s="97"/>
    </row>
    <row r="7" spans="1:7" x14ac:dyDescent="0.25">
      <c r="A7" s="99" t="s">
        <v>111</v>
      </c>
      <c r="B7" s="56"/>
      <c r="C7" s="23">
        <v>1</v>
      </c>
      <c r="D7" s="6">
        <v>1</v>
      </c>
      <c r="E7" s="55">
        <f>((B7*C7)*(D7/1000))</f>
        <v>0</v>
      </c>
      <c r="G7" s="102"/>
    </row>
    <row r="8" spans="1:7" x14ac:dyDescent="0.25">
      <c r="A8" s="170" t="s">
        <v>112</v>
      </c>
      <c r="B8" s="56"/>
      <c r="C8" s="23">
        <v>0</v>
      </c>
      <c r="D8" s="6">
        <v>0</v>
      </c>
      <c r="E8" s="55">
        <f>((B8*C8)*(D8/1000))</f>
        <v>0</v>
      </c>
      <c r="G8" s="102"/>
    </row>
    <row r="9" spans="1:7" x14ac:dyDescent="0.25">
      <c r="A9" s="170" t="s">
        <v>129</v>
      </c>
      <c r="B9" s="56"/>
      <c r="C9" s="23">
        <v>0</v>
      </c>
      <c r="D9" s="6">
        <v>0</v>
      </c>
      <c r="E9" s="55">
        <f>((B9*C9)*(D9/1000))</f>
        <v>0</v>
      </c>
      <c r="G9" s="102"/>
    </row>
    <row r="10" spans="1:7" x14ac:dyDescent="0.25">
      <c r="A10" s="170" t="s">
        <v>152</v>
      </c>
      <c r="B10" s="56"/>
      <c r="C10" s="23">
        <v>0</v>
      </c>
      <c r="D10" s="6">
        <v>0</v>
      </c>
      <c r="E10" s="55">
        <f>((B10*C10)*(D10/1000))</f>
        <v>0</v>
      </c>
      <c r="G10" s="102"/>
    </row>
    <row r="11" spans="1:7" ht="15" thickBot="1" x14ac:dyDescent="0.3">
      <c r="A11" s="172" t="s">
        <v>151</v>
      </c>
      <c r="B11" s="16"/>
      <c r="C11" s="15">
        <v>0</v>
      </c>
      <c r="D11" s="59">
        <v>0</v>
      </c>
      <c r="E11" s="55">
        <f>((B11*C11)*(D11/1000))</f>
        <v>0</v>
      </c>
    </row>
    <row r="12" spans="1:7" ht="15.75" thickBot="1" x14ac:dyDescent="0.3">
      <c r="B12" s="86" t="s">
        <v>107</v>
      </c>
      <c r="C12" s="87"/>
      <c r="D12" s="87"/>
      <c r="E12" s="89">
        <f>SUM(E7:E11)</f>
        <v>0</v>
      </c>
    </row>
    <row r="13" spans="1:7" ht="15" thickBot="1" x14ac:dyDescent="0.3"/>
    <row r="14" spans="1:7" ht="18.75" thickBot="1" x14ac:dyDescent="0.3">
      <c r="A14" s="61" t="s">
        <v>87</v>
      </c>
      <c r="B14" s="81"/>
      <c r="C14" s="81"/>
      <c r="D14" s="81"/>
      <c r="E14" s="82"/>
    </row>
    <row r="15" spans="1:7" ht="18" x14ac:dyDescent="0.25">
      <c r="A15" s="157" t="s">
        <v>20</v>
      </c>
      <c r="B15" s="158"/>
      <c r="C15" s="160"/>
      <c r="D15" s="160"/>
      <c r="E15" s="161"/>
    </row>
    <row r="16" spans="1:7" ht="15" x14ac:dyDescent="0.25">
      <c r="A16" s="134" t="s">
        <v>63</v>
      </c>
      <c r="B16" s="135"/>
      <c r="C16" s="219">
        <f>SUM((C18*D18)+(D19*C19)+(C20*D20)+(C21*D21)+(C22*D22))</f>
        <v>75000</v>
      </c>
      <c r="D16" s="135"/>
      <c r="E16" s="224"/>
    </row>
    <row r="17" spans="1:5" ht="45" x14ac:dyDescent="0.25">
      <c r="A17" s="1" t="s">
        <v>67</v>
      </c>
      <c r="B17" s="47" t="s">
        <v>68</v>
      </c>
      <c r="C17" s="2" t="s">
        <v>1</v>
      </c>
      <c r="D17" s="2" t="s">
        <v>66</v>
      </c>
      <c r="E17" s="5" t="s">
        <v>2</v>
      </c>
    </row>
    <row r="18" spans="1:5" x14ac:dyDescent="0.25">
      <c r="A18" s="99" t="s">
        <v>111</v>
      </c>
      <c r="B18" s="56"/>
      <c r="C18" s="23">
        <v>1</v>
      </c>
      <c r="D18" s="6">
        <v>25000</v>
      </c>
      <c r="E18" s="55">
        <f>((B18*C18)*(D18/1000))</f>
        <v>0</v>
      </c>
    </row>
    <row r="19" spans="1:5" x14ac:dyDescent="0.25">
      <c r="A19" s="170" t="s">
        <v>112</v>
      </c>
      <c r="B19" s="11"/>
      <c r="C19" s="10">
        <v>1</v>
      </c>
      <c r="D19" s="4">
        <v>50000</v>
      </c>
      <c r="E19" s="51">
        <f>((B19*C19)*(D19/1000))</f>
        <v>0</v>
      </c>
    </row>
    <row r="20" spans="1:5" x14ac:dyDescent="0.25">
      <c r="A20" s="170" t="s">
        <v>129</v>
      </c>
      <c r="B20" s="11"/>
      <c r="C20" s="10">
        <v>0</v>
      </c>
      <c r="D20" s="4">
        <v>0</v>
      </c>
      <c r="E20" s="51">
        <f>((B20*C20)*(D20/1000))</f>
        <v>0</v>
      </c>
    </row>
    <row r="21" spans="1:5" x14ac:dyDescent="0.25">
      <c r="A21" s="170" t="s">
        <v>152</v>
      </c>
      <c r="B21" s="11"/>
      <c r="C21" s="10">
        <v>0</v>
      </c>
      <c r="D21" s="4">
        <v>0</v>
      </c>
      <c r="E21" s="51">
        <f>((B21*C21)*(D21/1000))</f>
        <v>0</v>
      </c>
    </row>
    <row r="22" spans="1:5" ht="15" thickBot="1" x14ac:dyDescent="0.3">
      <c r="A22" s="172" t="s">
        <v>151</v>
      </c>
      <c r="B22" s="16"/>
      <c r="C22" s="15">
        <v>0</v>
      </c>
      <c r="D22" s="59">
        <v>0</v>
      </c>
      <c r="E22" s="50">
        <f>((B22*C22)*(D22/1000))</f>
        <v>0</v>
      </c>
    </row>
    <row r="23" spans="1:5" ht="15.75" thickBot="1" x14ac:dyDescent="0.3">
      <c r="B23" s="122" t="s">
        <v>108</v>
      </c>
      <c r="C23" s="123"/>
      <c r="D23" s="123"/>
      <c r="E23" s="124">
        <f>SUM(E18:E22)</f>
        <v>0</v>
      </c>
    </row>
  </sheetData>
  <protectedRanges>
    <protectedRange sqref="B2 B7:B11 B18:B22" name="UNIT PRICE_1"/>
  </protectedRanges>
  <pageMargins left="0.25" right="0.25" top="0.75" bottom="0.75" header="0.3" footer="0.3"/>
  <pageSetup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60494-C317-4D09-BDF8-EB042DBF3907}">
  <sheetPr>
    <pageSetUpPr fitToPage="1"/>
  </sheetPr>
  <dimension ref="A1:G17"/>
  <sheetViews>
    <sheetView showGridLines="0" zoomScaleNormal="100" zoomScaleSheetLayoutView="75" workbookViewId="0">
      <selection activeCell="A17" sqref="A17"/>
    </sheetView>
  </sheetViews>
  <sheetFormatPr defaultColWidth="9.140625" defaultRowHeight="14.25" x14ac:dyDescent="0.25"/>
  <cols>
    <col min="1" max="1" width="25.85546875" style="9" customWidth="1"/>
    <col min="2" max="2" width="15.7109375" style="9" customWidth="1"/>
    <col min="3" max="3" width="18.5703125" style="9" customWidth="1"/>
    <col min="4" max="4" width="21.28515625" style="9" customWidth="1"/>
    <col min="5" max="5" width="27.7109375" style="9" customWidth="1"/>
    <col min="6" max="16384" width="9.140625" style="9"/>
  </cols>
  <sheetData>
    <row r="1" spans="1:7" ht="23.25" x14ac:dyDescent="0.25">
      <c r="A1" s="29" t="s">
        <v>62</v>
      </c>
      <c r="C1" s="8"/>
      <c r="D1" s="8"/>
      <c r="E1" s="8"/>
      <c r="F1" s="8"/>
    </row>
    <row r="2" spans="1:7" s="17" customFormat="1" ht="15.75" thickBot="1" x14ac:dyDescent="0.3"/>
    <row r="3" spans="1:7" ht="36.75" thickBot="1" x14ac:dyDescent="0.3">
      <c r="A3" s="62" t="s">
        <v>245</v>
      </c>
      <c r="B3" s="64"/>
      <c r="C3" s="64"/>
      <c r="D3" s="64"/>
      <c r="E3" s="65"/>
      <c r="G3" s="97"/>
    </row>
    <row r="4" spans="1:7" ht="18" x14ac:dyDescent="0.25">
      <c r="A4" s="235" t="s">
        <v>246</v>
      </c>
      <c r="B4" s="233"/>
      <c r="C4" s="234"/>
      <c r="D4" s="234"/>
      <c r="E4" s="236"/>
    </row>
    <row r="5" spans="1:7" ht="15" x14ac:dyDescent="0.25">
      <c r="A5" s="139" t="s">
        <v>63</v>
      </c>
      <c r="B5" s="165"/>
      <c r="C5" s="219">
        <f>SUM((C7*D7)+(C8*D8)+(C9*D9)+(C10*D10)+(C11*D11)+(C12*D12))</f>
        <v>400000</v>
      </c>
      <c r="D5" s="219"/>
      <c r="E5" s="221"/>
    </row>
    <row r="6" spans="1:7" ht="45" x14ac:dyDescent="0.25">
      <c r="A6" s="1" t="s">
        <v>67</v>
      </c>
      <c r="B6" s="47" t="s">
        <v>68</v>
      </c>
      <c r="C6" s="2" t="s">
        <v>1</v>
      </c>
      <c r="D6" s="2" t="s">
        <v>125</v>
      </c>
      <c r="E6" s="5" t="s">
        <v>2</v>
      </c>
    </row>
    <row r="7" spans="1:7" x14ac:dyDescent="0.25">
      <c r="A7" s="113" t="s">
        <v>134</v>
      </c>
      <c r="B7" s="46"/>
      <c r="C7" s="10">
        <v>4</v>
      </c>
      <c r="D7" s="4">
        <v>100000</v>
      </c>
      <c r="E7" s="51">
        <f t="shared" ref="E7:E12" si="0">((B7*C7)*(D7/1000))</f>
        <v>0</v>
      </c>
    </row>
    <row r="8" spans="1:7" x14ac:dyDescent="0.25">
      <c r="A8" s="113" t="s">
        <v>135</v>
      </c>
      <c r="B8" s="46"/>
      <c r="C8" s="10">
        <v>0</v>
      </c>
      <c r="D8" s="4">
        <v>0</v>
      </c>
      <c r="E8" s="51">
        <f t="shared" si="0"/>
        <v>0</v>
      </c>
    </row>
    <row r="9" spans="1:7" x14ac:dyDescent="0.25">
      <c r="A9" s="113" t="s">
        <v>136</v>
      </c>
      <c r="B9" s="46"/>
      <c r="C9" s="10">
        <v>0</v>
      </c>
      <c r="D9" s="4">
        <v>0</v>
      </c>
      <c r="E9" s="51">
        <f t="shared" si="0"/>
        <v>0</v>
      </c>
    </row>
    <row r="10" spans="1:7" x14ac:dyDescent="0.25">
      <c r="A10" s="113" t="s">
        <v>137</v>
      </c>
      <c r="B10" s="46"/>
      <c r="C10" s="10">
        <v>0</v>
      </c>
      <c r="D10" s="14">
        <v>0</v>
      </c>
      <c r="E10" s="51">
        <f t="shared" si="0"/>
        <v>0</v>
      </c>
    </row>
    <row r="11" spans="1:7" x14ac:dyDescent="0.25">
      <c r="A11" s="113" t="s">
        <v>138</v>
      </c>
      <c r="B11" s="46"/>
      <c r="C11" s="10">
        <v>0</v>
      </c>
      <c r="D11" s="4">
        <v>0</v>
      </c>
      <c r="E11" s="51">
        <f t="shared" si="0"/>
        <v>0</v>
      </c>
    </row>
    <row r="12" spans="1:7" ht="15" thickBot="1" x14ac:dyDescent="0.3">
      <c r="A12" s="232" t="s">
        <v>208</v>
      </c>
      <c r="B12" s="16"/>
      <c r="C12" s="15">
        <v>0</v>
      </c>
      <c r="D12" s="59">
        <v>0</v>
      </c>
      <c r="E12" s="50">
        <f t="shared" si="0"/>
        <v>0</v>
      </c>
    </row>
    <row r="13" spans="1:7" ht="15.75" thickBot="1" x14ac:dyDescent="0.3">
      <c r="B13" s="86" t="s">
        <v>102</v>
      </c>
      <c r="C13" s="87"/>
      <c r="D13" s="87"/>
      <c r="E13" s="89">
        <f>SUM(E7:E12)</f>
        <v>0</v>
      </c>
    </row>
    <row r="14" spans="1:7" ht="15.75" thickBot="1" x14ac:dyDescent="0.3">
      <c r="A14" s="231"/>
      <c r="B14" s="228"/>
      <c r="C14" s="229"/>
      <c r="D14" s="229"/>
      <c r="E14" s="230"/>
    </row>
    <row r="15" spans="1:7" ht="45" x14ac:dyDescent="0.25">
      <c r="A15" s="238" t="s">
        <v>247</v>
      </c>
      <c r="B15" s="144" t="s">
        <v>68</v>
      </c>
      <c r="C15" s="144" t="s">
        <v>1</v>
      </c>
      <c r="D15" s="144" t="s">
        <v>125</v>
      </c>
      <c r="E15" s="145" t="s">
        <v>2</v>
      </c>
    </row>
    <row r="16" spans="1:7" ht="45" thickBot="1" x14ac:dyDescent="0.3">
      <c r="A16" s="239" t="s">
        <v>249</v>
      </c>
      <c r="B16" s="146"/>
      <c r="C16" s="147">
        <v>1</v>
      </c>
      <c r="D16" s="147">
        <v>1</v>
      </c>
      <c r="E16" s="143">
        <f>((B16*C16)*(D16/1000))</f>
        <v>0</v>
      </c>
    </row>
    <row r="17" spans="2:5" ht="15.75" thickBot="1" x14ac:dyDescent="0.3">
      <c r="B17" s="122" t="s">
        <v>248</v>
      </c>
      <c r="C17" s="123"/>
      <c r="D17" s="123"/>
      <c r="E17" s="124">
        <f>E16</f>
        <v>0</v>
      </c>
    </row>
  </sheetData>
  <protectedRanges>
    <protectedRange sqref="B7:B11 B2" name="UNIT PRICE_1"/>
  </protectedRanges>
  <pageMargins left="0.25" right="0.25" top="0.75" bottom="0.75" header="0.3" footer="0.3"/>
  <pageSetup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0DF25-2EDD-4CEB-B46D-184D15E306EE}">
  <dimension ref="A1:F26"/>
  <sheetViews>
    <sheetView workbookViewId="0">
      <selection activeCell="E26" sqref="E26"/>
    </sheetView>
  </sheetViews>
  <sheetFormatPr defaultColWidth="8.7109375" defaultRowHeight="14.25" x14ac:dyDescent="0.25"/>
  <cols>
    <col min="1" max="1" width="20.85546875" style="201" customWidth="1"/>
    <col min="2" max="2" width="19.140625" style="201" customWidth="1"/>
    <col min="3" max="3" width="22.85546875" style="201" customWidth="1"/>
    <col min="4" max="4" width="18.140625" style="201" customWidth="1"/>
    <col min="5" max="5" width="19.140625" style="201" customWidth="1"/>
    <col min="6" max="16384" width="8.7109375" style="201"/>
  </cols>
  <sheetData>
    <row r="1" spans="1:6" s="9" customFormat="1" ht="23.25" x14ac:dyDescent="0.25">
      <c r="A1" s="29" t="s">
        <v>62</v>
      </c>
      <c r="C1" s="8"/>
      <c r="D1" s="8"/>
      <c r="E1" s="8"/>
      <c r="F1" s="8"/>
    </row>
    <row r="2" spans="1:6" ht="15" thickBot="1" x14ac:dyDescent="0.3"/>
    <row r="3" spans="1:6" ht="30" x14ac:dyDescent="0.25">
      <c r="A3" s="206" t="s">
        <v>179</v>
      </c>
      <c r="B3" s="207" t="s">
        <v>68</v>
      </c>
      <c r="C3" s="207" t="s">
        <v>1</v>
      </c>
      <c r="D3" s="207" t="s">
        <v>66</v>
      </c>
      <c r="E3" s="208" t="s">
        <v>2</v>
      </c>
    </row>
    <row r="4" spans="1:6" x14ac:dyDescent="0.25">
      <c r="A4" s="217" t="s">
        <v>180</v>
      </c>
      <c r="B4" s="202"/>
      <c r="C4" s="199">
        <v>1</v>
      </c>
      <c r="D4" s="200">
        <v>1000</v>
      </c>
      <c r="E4" s="209">
        <f>((B4*C4)*(D4/1000))</f>
        <v>0</v>
      </c>
    </row>
    <row r="5" spans="1:6" x14ac:dyDescent="0.25">
      <c r="A5" s="217" t="s">
        <v>181</v>
      </c>
      <c r="B5" s="202"/>
      <c r="C5" s="199">
        <v>1</v>
      </c>
      <c r="D5" s="200">
        <v>1000</v>
      </c>
      <c r="E5" s="209">
        <f t="shared" ref="E5:E25" si="0">((B5*C5)*(D5/1000))</f>
        <v>0</v>
      </c>
    </row>
    <row r="6" spans="1:6" x14ac:dyDescent="0.25">
      <c r="A6" s="217" t="s">
        <v>182</v>
      </c>
      <c r="B6" s="202"/>
      <c r="C6" s="199">
        <v>1</v>
      </c>
      <c r="D6" s="200">
        <v>1000</v>
      </c>
      <c r="E6" s="209">
        <f t="shared" si="0"/>
        <v>0</v>
      </c>
    </row>
    <row r="7" spans="1:6" x14ac:dyDescent="0.25">
      <c r="A7" s="217" t="s">
        <v>183</v>
      </c>
      <c r="B7" s="202"/>
      <c r="C7" s="199">
        <v>1</v>
      </c>
      <c r="D7" s="200">
        <v>1000</v>
      </c>
      <c r="E7" s="209">
        <f t="shared" si="0"/>
        <v>0</v>
      </c>
    </row>
    <row r="8" spans="1:6" x14ac:dyDescent="0.25">
      <c r="A8" s="217" t="s">
        <v>184</v>
      </c>
      <c r="B8" s="202"/>
      <c r="C8" s="199">
        <v>1</v>
      </c>
      <c r="D8" s="200">
        <v>1000</v>
      </c>
      <c r="E8" s="209">
        <f t="shared" si="0"/>
        <v>0</v>
      </c>
    </row>
    <row r="9" spans="1:6" x14ac:dyDescent="0.25">
      <c r="A9" s="217" t="s">
        <v>185</v>
      </c>
      <c r="B9" s="202"/>
      <c r="C9" s="199">
        <v>1</v>
      </c>
      <c r="D9" s="200">
        <v>1000</v>
      </c>
      <c r="E9" s="209">
        <f t="shared" si="0"/>
        <v>0</v>
      </c>
    </row>
    <row r="10" spans="1:6" x14ac:dyDescent="0.25">
      <c r="A10" s="217" t="s">
        <v>186</v>
      </c>
      <c r="B10" s="202"/>
      <c r="C10" s="199">
        <v>1</v>
      </c>
      <c r="D10" s="200">
        <v>1000</v>
      </c>
      <c r="E10" s="209">
        <f t="shared" si="0"/>
        <v>0</v>
      </c>
    </row>
    <row r="11" spans="1:6" x14ac:dyDescent="0.25">
      <c r="A11" s="217" t="s">
        <v>187</v>
      </c>
      <c r="B11" s="202"/>
      <c r="C11" s="199">
        <v>1</v>
      </c>
      <c r="D11" s="200">
        <v>1000</v>
      </c>
      <c r="E11" s="209">
        <f t="shared" si="0"/>
        <v>0</v>
      </c>
    </row>
    <row r="12" spans="1:6" x14ac:dyDescent="0.25">
      <c r="A12" s="217" t="s">
        <v>188</v>
      </c>
      <c r="B12" s="202"/>
      <c r="C12" s="199">
        <v>1</v>
      </c>
      <c r="D12" s="200">
        <v>1000</v>
      </c>
      <c r="E12" s="209">
        <f t="shared" si="0"/>
        <v>0</v>
      </c>
    </row>
    <row r="13" spans="1:6" x14ac:dyDescent="0.25">
      <c r="A13" s="217" t="s">
        <v>189</v>
      </c>
      <c r="B13" s="202"/>
      <c r="C13" s="199">
        <v>1</v>
      </c>
      <c r="D13" s="200">
        <v>1000</v>
      </c>
      <c r="E13" s="209">
        <f t="shared" si="0"/>
        <v>0</v>
      </c>
    </row>
    <row r="14" spans="1:6" x14ac:dyDescent="0.25">
      <c r="A14" s="217" t="s">
        <v>190</v>
      </c>
      <c r="B14" s="202"/>
      <c r="C14" s="199">
        <v>1</v>
      </c>
      <c r="D14" s="200">
        <v>1000</v>
      </c>
      <c r="E14" s="209">
        <f t="shared" si="0"/>
        <v>0</v>
      </c>
    </row>
    <row r="15" spans="1:6" x14ac:dyDescent="0.25">
      <c r="A15" s="217" t="s">
        <v>191</v>
      </c>
      <c r="B15" s="202"/>
      <c r="C15" s="199">
        <v>1</v>
      </c>
      <c r="D15" s="200">
        <v>1000</v>
      </c>
      <c r="E15" s="209">
        <f t="shared" si="0"/>
        <v>0</v>
      </c>
    </row>
    <row r="16" spans="1:6" x14ac:dyDescent="0.25">
      <c r="A16" s="217" t="s">
        <v>192</v>
      </c>
      <c r="B16" s="202"/>
      <c r="C16" s="199">
        <v>1</v>
      </c>
      <c r="D16" s="200">
        <v>1000</v>
      </c>
      <c r="E16" s="209">
        <f t="shared" si="0"/>
        <v>0</v>
      </c>
    </row>
    <row r="17" spans="1:5" x14ac:dyDescent="0.25">
      <c r="A17" s="217" t="s">
        <v>193</v>
      </c>
      <c r="B17" s="202"/>
      <c r="C17" s="199">
        <v>1</v>
      </c>
      <c r="D17" s="200">
        <v>1000</v>
      </c>
      <c r="E17" s="209">
        <f t="shared" si="0"/>
        <v>0</v>
      </c>
    </row>
    <row r="18" spans="1:5" x14ac:dyDescent="0.25">
      <c r="A18" s="217" t="s">
        <v>194</v>
      </c>
      <c r="B18" s="202"/>
      <c r="C18" s="199">
        <v>1</v>
      </c>
      <c r="D18" s="200">
        <v>1000</v>
      </c>
      <c r="E18" s="209">
        <f t="shared" si="0"/>
        <v>0</v>
      </c>
    </row>
    <row r="19" spans="1:5" x14ac:dyDescent="0.25">
      <c r="A19" s="217" t="s">
        <v>195</v>
      </c>
      <c r="B19" s="202"/>
      <c r="C19" s="199">
        <v>1</v>
      </c>
      <c r="D19" s="200">
        <v>1000</v>
      </c>
      <c r="E19" s="209">
        <f t="shared" si="0"/>
        <v>0</v>
      </c>
    </row>
    <row r="20" spans="1:5" x14ac:dyDescent="0.25">
      <c r="A20" s="217" t="s">
        <v>196</v>
      </c>
      <c r="B20" s="202"/>
      <c r="C20" s="199">
        <v>1</v>
      </c>
      <c r="D20" s="200">
        <v>1000</v>
      </c>
      <c r="E20" s="209">
        <f t="shared" si="0"/>
        <v>0</v>
      </c>
    </row>
    <row r="21" spans="1:5" x14ac:dyDescent="0.25">
      <c r="A21" s="217" t="s">
        <v>197</v>
      </c>
      <c r="B21" s="202"/>
      <c r="C21" s="199">
        <v>1</v>
      </c>
      <c r="D21" s="200">
        <v>1000</v>
      </c>
      <c r="E21" s="209">
        <f t="shared" si="0"/>
        <v>0</v>
      </c>
    </row>
    <row r="22" spans="1:5" x14ac:dyDescent="0.25">
      <c r="A22" s="217" t="s">
        <v>198</v>
      </c>
      <c r="B22" s="202"/>
      <c r="C22" s="199">
        <v>1</v>
      </c>
      <c r="D22" s="200">
        <v>1000</v>
      </c>
      <c r="E22" s="209">
        <f t="shared" si="0"/>
        <v>0</v>
      </c>
    </row>
    <row r="23" spans="1:5" x14ac:dyDescent="0.25">
      <c r="A23" s="217" t="s">
        <v>199</v>
      </c>
      <c r="B23" s="202"/>
      <c r="C23" s="199">
        <v>1</v>
      </c>
      <c r="D23" s="200">
        <v>1000</v>
      </c>
      <c r="E23" s="209">
        <f t="shared" si="0"/>
        <v>0</v>
      </c>
    </row>
    <row r="24" spans="1:5" x14ac:dyDescent="0.25">
      <c r="A24" s="217" t="s">
        <v>200</v>
      </c>
      <c r="B24" s="202"/>
      <c r="C24" s="199">
        <v>1</v>
      </c>
      <c r="D24" s="200">
        <v>1000</v>
      </c>
      <c r="E24" s="209">
        <f t="shared" si="0"/>
        <v>0</v>
      </c>
    </row>
    <row r="25" spans="1:5" ht="15" thickBot="1" x14ac:dyDescent="0.3">
      <c r="A25" s="240" t="s">
        <v>250</v>
      </c>
      <c r="B25" s="210"/>
      <c r="C25" s="211">
        <v>1</v>
      </c>
      <c r="D25" s="212">
        <v>1000</v>
      </c>
      <c r="E25" s="213">
        <f t="shared" si="0"/>
        <v>0</v>
      </c>
    </row>
    <row r="26" spans="1:5" ht="15.75" thickBot="1" x14ac:dyDescent="0.3">
      <c r="C26" s="203" t="s">
        <v>201</v>
      </c>
      <c r="D26" s="204"/>
      <c r="E26" s="205">
        <f>SUM(E4:E25)</f>
        <v>0</v>
      </c>
    </row>
  </sheetData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89C52-D0FD-4BEF-A40C-7FCC8CD108BA}">
  <dimension ref="A1:C27"/>
  <sheetViews>
    <sheetView zoomScaleNormal="100" workbookViewId="0">
      <selection activeCell="C11" sqref="C11"/>
    </sheetView>
  </sheetViews>
  <sheetFormatPr defaultColWidth="8.7109375" defaultRowHeight="14.25" x14ac:dyDescent="0.25"/>
  <cols>
    <col min="1" max="1" width="21.140625" style="30" bestFit="1" customWidth="1"/>
    <col min="2" max="2" width="109.42578125" style="30" customWidth="1"/>
    <col min="3" max="3" width="23.28515625" style="30" customWidth="1"/>
    <col min="4" max="16384" width="8.7109375" style="30"/>
  </cols>
  <sheetData>
    <row r="1" spans="1:3" ht="23.25" x14ac:dyDescent="0.25">
      <c r="A1" s="29" t="s">
        <v>62</v>
      </c>
    </row>
    <row r="2" spans="1:3" ht="23.25" x14ac:dyDescent="0.25">
      <c r="A2" s="29" t="s">
        <v>60</v>
      </c>
    </row>
    <row r="3" spans="1:3" ht="15" thickBot="1" x14ac:dyDescent="0.3"/>
    <row r="4" spans="1:3" ht="18.600000000000001" customHeight="1" x14ac:dyDescent="0.25">
      <c r="A4" s="31" t="s">
        <v>29</v>
      </c>
      <c r="B4" s="32" t="s">
        <v>39</v>
      </c>
      <c r="C4" s="33">
        <f>SUM('Pricing Schedule Item 1'!E61+'Pricing Schedule Item 1'!E65)</f>
        <v>0</v>
      </c>
    </row>
    <row r="5" spans="1:3" ht="18.600000000000001" customHeight="1" x14ac:dyDescent="0.25">
      <c r="A5" s="34" t="s">
        <v>30</v>
      </c>
      <c r="B5" s="35" t="s">
        <v>40</v>
      </c>
      <c r="C5" s="26">
        <f>SUM('Pricing Schedule Item 2'!E20+'Pricing Schedule Item 2'!E34)</f>
        <v>0</v>
      </c>
    </row>
    <row r="6" spans="1:3" ht="18.600000000000001" customHeight="1" x14ac:dyDescent="0.25">
      <c r="A6" s="34" t="s">
        <v>31</v>
      </c>
      <c r="B6" s="36" t="s">
        <v>41</v>
      </c>
      <c r="C6" s="26">
        <f>SUM('Pricing Schedule Item 3'!E13+'Pricing Schedule Item 3'!E25)</f>
        <v>0</v>
      </c>
    </row>
    <row r="7" spans="1:3" ht="18.600000000000001" customHeight="1" x14ac:dyDescent="0.25">
      <c r="A7" s="34" t="s">
        <v>32</v>
      </c>
      <c r="B7" s="36" t="s">
        <v>42</v>
      </c>
      <c r="C7" s="26">
        <f>SUM('Pricing Schedule Item 4'!E20+'Pricing Schedule Item 4'!E24)</f>
        <v>0</v>
      </c>
    </row>
    <row r="8" spans="1:3" ht="18.600000000000001" customHeight="1" x14ac:dyDescent="0.25">
      <c r="A8" s="34" t="s">
        <v>33</v>
      </c>
      <c r="B8" s="35" t="s">
        <v>43</v>
      </c>
      <c r="C8" s="26">
        <f>SUM('Pricing Schedule Item 5'!E11+'Pricing Schedule Item 5'!E21)</f>
        <v>0</v>
      </c>
    </row>
    <row r="9" spans="1:3" ht="18.600000000000001" customHeight="1" x14ac:dyDescent="0.25">
      <c r="A9" s="34" t="s">
        <v>34</v>
      </c>
      <c r="B9" s="36" t="s">
        <v>44</v>
      </c>
      <c r="C9" s="26">
        <f>SUM('Pricing Schedule Item 6'!E12+'Pricing Schedule Item 6'!E23)</f>
        <v>0</v>
      </c>
    </row>
    <row r="10" spans="1:3" ht="18.600000000000001" customHeight="1" x14ac:dyDescent="0.25">
      <c r="A10" s="34" t="s">
        <v>35</v>
      </c>
      <c r="B10" s="36" t="s">
        <v>253</v>
      </c>
      <c r="C10" s="26">
        <f>SUM('Pricing Schedule Item 7'!E20+'Pricing Schedule Item 7'!E34)</f>
        <v>0</v>
      </c>
    </row>
    <row r="11" spans="1:3" ht="18.600000000000001" customHeight="1" x14ac:dyDescent="0.25">
      <c r="A11" s="34" t="s">
        <v>36</v>
      </c>
      <c r="B11" s="36" t="s">
        <v>252</v>
      </c>
      <c r="C11" s="26">
        <f>SUM('Pricing Schedule Item 8'!E22+'Pricing Schedule Item 8'!E43)</f>
        <v>0</v>
      </c>
    </row>
    <row r="12" spans="1:3" ht="17.100000000000001" customHeight="1" x14ac:dyDescent="0.25">
      <c r="A12" s="34" t="s">
        <v>37</v>
      </c>
      <c r="B12" s="36" t="s">
        <v>47</v>
      </c>
      <c r="C12" s="26">
        <f>'Pricing Schedule Item 9'!E42</f>
        <v>0</v>
      </c>
    </row>
    <row r="13" spans="1:3" ht="17.100000000000001" customHeight="1" x14ac:dyDescent="0.25">
      <c r="A13" s="34" t="s">
        <v>38</v>
      </c>
      <c r="B13" s="35" t="s">
        <v>48</v>
      </c>
      <c r="C13" s="26">
        <f>'Pricing Schedule Item 10'!E12</f>
        <v>0</v>
      </c>
    </row>
    <row r="14" spans="1:3" ht="17.100000000000001" customHeight="1" x14ac:dyDescent="0.25">
      <c r="A14" s="34" t="s">
        <v>45</v>
      </c>
      <c r="B14" s="36" t="s">
        <v>51</v>
      </c>
      <c r="C14" s="26">
        <f>'Pricing Schedule Item 11'!E12</f>
        <v>0</v>
      </c>
    </row>
    <row r="15" spans="1:3" ht="17.100000000000001" customHeight="1" x14ac:dyDescent="0.25">
      <c r="A15" s="34" t="s">
        <v>46</v>
      </c>
      <c r="B15" s="36" t="s">
        <v>49</v>
      </c>
      <c r="C15" s="26">
        <f>SUM('Pricing Schedule Item 12'!E12+'Pricing Schedule Item 12'!E23)</f>
        <v>0</v>
      </c>
    </row>
    <row r="16" spans="1:3" ht="17.100000000000001" customHeight="1" x14ac:dyDescent="0.25">
      <c r="A16" s="214" t="s">
        <v>251</v>
      </c>
      <c r="B16" s="36" t="s">
        <v>252</v>
      </c>
      <c r="C16" s="216">
        <f>('Pricing Schedule Item 13'!E13+'Pricing Schedule Item 13'!E17)</f>
        <v>0</v>
      </c>
    </row>
    <row r="17" spans="1:3" ht="17.100000000000001" customHeight="1" x14ac:dyDescent="0.25">
      <c r="A17" s="214" t="s">
        <v>202</v>
      </c>
      <c r="B17" s="215" t="s">
        <v>203</v>
      </c>
      <c r="C17" s="216">
        <f>'Pricing Schedule Test Samples'!E26</f>
        <v>0</v>
      </c>
    </row>
    <row r="18" spans="1:3" ht="21" thickBot="1" x14ac:dyDescent="0.3">
      <c r="A18" s="90"/>
      <c r="B18" s="91" t="s">
        <v>61</v>
      </c>
      <c r="C18" s="92">
        <f>SUM(C4:C17)</f>
        <v>0</v>
      </c>
    </row>
    <row r="20" spans="1:3" ht="15" x14ac:dyDescent="0.25">
      <c r="A20" s="24" t="s">
        <v>21</v>
      </c>
      <c r="B20" s="27"/>
    </row>
    <row r="21" spans="1:3" ht="15" x14ac:dyDescent="0.25">
      <c r="A21" s="24" t="s">
        <v>22</v>
      </c>
      <c r="B21" s="27"/>
    </row>
    <row r="22" spans="1:3" ht="15" x14ac:dyDescent="0.25">
      <c r="A22" s="24" t="s">
        <v>23</v>
      </c>
      <c r="B22" s="28"/>
    </row>
    <row r="23" spans="1:3" ht="15" x14ac:dyDescent="0.25">
      <c r="A23" s="24" t="s">
        <v>24</v>
      </c>
      <c r="B23" s="27"/>
    </row>
    <row r="24" spans="1:3" ht="15" x14ac:dyDescent="0.25">
      <c r="A24" s="24" t="s">
        <v>25</v>
      </c>
      <c r="B24" s="27"/>
    </row>
    <row r="25" spans="1:3" ht="15" x14ac:dyDescent="0.25">
      <c r="A25" s="24" t="s">
        <v>27</v>
      </c>
      <c r="B25" s="27"/>
    </row>
    <row r="26" spans="1:3" ht="41.1" customHeight="1" thickBot="1" x14ac:dyDescent="0.3">
      <c r="A26" s="24" t="s">
        <v>26</v>
      </c>
      <c r="B26" s="25"/>
    </row>
    <row r="27" spans="1:3" ht="15" x14ac:dyDescent="0.25">
      <c r="B27" s="37" t="s">
        <v>28</v>
      </c>
    </row>
  </sheetData>
  <pageMargins left="0.25" right="0.25" top="0.75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A1E08-2D4C-433B-AF03-C743D4646F28}">
  <sheetPr>
    <pageSetUpPr fitToPage="1"/>
  </sheetPr>
  <dimension ref="A1:G65"/>
  <sheetViews>
    <sheetView showGridLines="0" zoomScaleNormal="100" zoomScaleSheetLayoutView="75" workbookViewId="0">
      <selection activeCell="C6" sqref="C6"/>
    </sheetView>
  </sheetViews>
  <sheetFormatPr defaultColWidth="9.140625" defaultRowHeight="14.25" x14ac:dyDescent="0.25"/>
  <cols>
    <col min="1" max="1" width="27.28515625" style="84" customWidth="1"/>
    <col min="2" max="2" width="15" style="84" customWidth="1"/>
    <col min="3" max="3" width="18.5703125" style="84" customWidth="1"/>
    <col min="4" max="4" width="21.28515625" style="84" customWidth="1"/>
    <col min="5" max="5" width="25.85546875" style="84" customWidth="1"/>
    <col min="6" max="16384" width="9.140625" style="84"/>
  </cols>
  <sheetData>
    <row r="1" spans="1:7" ht="23.25" x14ac:dyDescent="0.25">
      <c r="A1" s="29" t="s">
        <v>62</v>
      </c>
      <c r="B1" s="83"/>
      <c r="C1" s="83"/>
      <c r="D1" s="83"/>
      <c r="E1" s="83"/>
      <c r="F1" s="83"/>
    </row>
    <row r="2" spans="1:7" ht="14.25" customHeight="1" thickBot="1" x14ac:dyDescent="0.3">
      <c r="A2" s="29"/>
      <c r="B2" s="83"/>
      <c r="C2" s="83"/>
      <c r="D2" s="83"/>
      <c r="E2" s="83"/>
      <c r="F2" s="83"/>
    </row>
    <row r="3" spans="1:7" ht="36.75" thickBot="1" x14ac:dyDescent="0.3">
      <c r="A3" s="62" t="s">
        <v>69</v>
      </c>
      <c r="B3" s="85"/>
      <c r="C3" s="64"/>
      <c r="D3" s="64"/>
      <c r="E3" s="65"/>
    </row>
    <row r="4" spans="1:7" ht="18" x14ac:dyDescent="0.25">
      <c r="A4" s="125" t="s">
        <v>0</v>
      </c>
      <c r="B4" s="126"/>
      <c r="C4" s="127"/>
      <c r="D4" s="127"/>
      <c r="E4" s="128"/>
    </row>
    <row r="5" spans="1:7" ht="16.5" x14ac:dyDescent="0.3">
      <c r="A5" s="139" t="s">
        <v>64</v>
      </c>
      <c r="B5" s="135"/>
      <c r="C5" s="219">
        <f>SUM((D7*C7)+(C8*D8)+(D9*C9)+(C10*D10)+(C11*D11)+(C12*D12)+(C13*D13)+(C14*D14)+(C15*D15)+(C16*D16)+(C17*D17)+(C18*D18)+(C19*D19)+(C20*D20)+(C21*D21)+(C22*D22)+(C23*D23)+(C24*D24)+(C25*D25)+(C26*D26)+(C27*D27)+(C28*D28)+(C29*D29)+(C30*D30)+(C31*D31)+(C32*D32)+(C33*D33)+(C34*D34)+(C35*D35)+(C36*D36)+(C37*D37)+(C38*D38)+(C39*D39)+(C40*D40)+(C41*D41)+(C42*D42))</f>
        <v>2975000</v>
      </c>
      <c r="D5" s="225"/>
      <c r="E5" s="224"/>
      <c r="G5" s="104"/>
    </row>
    <row r="6" spans="1:7" ht="45" x14ac:dyDescent="0.25">
      <c r="A6" s="1" t="s">
        <v>67</v>
      </c>
      <c r="B6" s="47" t="s">
        <v>68</v>
      </c>
      <c r="C6" s="2" t="s">
        <v>1</v>
      </c>
      <c r="D6" s="2" t="s">
        <v>125</v>
      </c>
      <c r="E6" s="5" t="s">
        <v>2</v>
      </c>
      <c r="G6" s="102"/>
    </row>
    <row r="7" spans="1:7" x14ac:dyDescent="0.25">
      <c r="A7" s="237" t="s">
        <v>209</v>
      </c>
      <c r="B7" s="46"/>
      <c r="C7" s="10">
        <v>1</v>
      </c>
      <c r="D7" s="18">
        <v>25000</v>
      </c>
      <c r="E7" s="51">
        <f>((B7*C7)*(D7/1000))</f>
        <v>0</v>
      </c>
    </row>
    <row r="8" spans="1:7" x14ac:dyDescent="0.25">
      <c r="A8" s="237" t="s">
        <v>210</v>
      </c>
      <c r="B8" s="46"/>
      <c r="C8" s="10">
        <v>7</v>
      </c>
      <c r="D8" s="18">
        <v>50000</v>
      </c>
      <c r="E8" s="51">
        <f>((B8*C8)*(D8/1000))</f>
        <v>0</v>
      </c>
    </row>
    <row r="9" spans="1:7" x14ac:dyDescent="0.25">
      <c r="A9" s="237" t="s">
        <v>211</v>
      </c>
      <c r="B9" s="46"/>
      <c r="C9" s="10">
        <v>0</v>
      </c>
      <c r="D9" s="18">
        <v>0</v>
      </c>
      <c r="E9" s="51">
        <f>((B9*C9)*(D9/1000))</f>
        <v>0</v>
      </c>
    </row>
    <row r="10" spans="1:7" x14ac:dyDescent="0.25">
      <c r="A10" s="237" t="s">
        <v>212</v>
      </c>
      <c r="B10" s="46"/>
      <c r="C10" s="10">
        <v>0</v>
      </c>
      <c r="D10" s="18">
        <v>0</v>
      </c>
      <c r="E10" s="51">
        <f t="shared" ref="E10:E41" si="0">((B10*C10)*(D10/1000))</f>
        <v>0</v>
      </c>
    </row>
    <row r="11" spans="1:7" x14ac:dyDescent="0.25">
      <c r="A11" s="237" t="s">
        <v>213</v>
      </c>
      <c r="B11" s="46"/>
      <c r="C11" s="10">
        <v>0</v>
      </c>
      <c r="D11" s="18">
        <v>0</v>
      </c>
      <c r="E11" s="51">
        <f t="shared" si="0"/>
        <v>0</v>
      </c>
    </row>
    <row r="12" spans="1:7" x14ac:dyDescent="0.25">
      <c r="A12" s="237" t="s">
        <v>214</v>
      </c>
      <c r="B12" s="46"/>
      <c r="C12" s="10">
        <v>0</v>
      </c>
      <c r="D12" s="18">
        <v>0</v>
      </c>
      <c r="E12" s="51">
        <f t="shared" si="0"/>
        <v>0</v>
      </c>
    </row>
    <row r="13" spans="1:7" x14ac:dyDescent="0.25">
      <c r="A13" s="237" t="s">
        <v>215</v>
      </c>
      <c r="B13" s="46"/>
      <c r="C13" s="10">
        <v>0</v>
      </c>
      <c r="D13" s="18">
        <v>0</v>
      </c>
      <c r="E13" s="51">
        <f t="shared" si="0"/>
        <v>0</v>
      </c>
    </row>
    <row r="14" spans="1:7" x14ac:dyDescent="0.25">
      <c r="A14" s="237" t="s">
        <v>216</v>
      </c>
      <c r="B14" s="46"/>
      <c r="C14" s="10">
        <v>0</v>
      </c>
      <c r="D14" s="18">
        <v>0</v>
      </c>
      <c r="E14" s="51">
        <f t="shared" si="0"/>
        <v>0</v>
      </c>
    </row>
    <row r="15" spans="1:7" x14ac:dyDescent="0.25">
      <c r="A15" s="237" t="s">
        <v>217</v>
      </c>
      <c r="B15" s="46"/>
      <c r="C15" s="10">
        <v>0</v>
      </c>
      <c r="D15" s="18">
        <v>0</v>
      </c>
      <c r="E15" s="51">
        <f t="shared" si="0"/>
        <v>0</v>
      </c>
    </row>
    <row r="16" spans="1:7" x14ac:dyDescent="0.25">
      <c r="A16" s="237" t="s">
        <v>218</v>
      </c>
      <c r="B16" s="46"/>
      <c r="C16" s="10">
        <v>0</v>
      </c>
      <c r="D16" s="18">
        <v>0</v>
      </c>
      <c r="E16" s="51">
        <f t="shared" si="0"/>
        <v>0</v>
      </c>
    </row>
    <row r="17" spans="1:5" x14ac:dyDescent="0.25">
      <c r="A17" s="237" t="s">
        <v>219</v>
      </c>
      <c r="B17" s="46"/>
      <c r="C17" s="10">
        <v>0</v>
      </c>
      <c r="D17" s="18">
        <v>0</v>
      </c>
      <c r="E17" s="51">
        <f t="shared" si="0"/>
        <v>0</v>
      </c>
    </row>
    <row r="18" spans="1:5" x14ac:dyDescent="0.25">
      <c r="A18" s="237" t="s">
        <v>220</v>
      </c>
      <c r="B18" s="46"/>
      <c r="C18" s="10">
        <v>0</v>
      </c>
      <c r="D18" s="18">
        <v>0</v>
      </c>
      <c r="E18" s="51">
        <f t="shared" si="0"/>
        <v>0</v>
      </c>
    </row>
    <row r="19" spans="1:5" x14ac:dyDescent="0.25">
      <c r="A19" s="237" t="s">
        <v>221</v>
      </c>
      <c r="B19" s="46"/>
      <c r="C19" s="10">
        <v>0</v>
      </c>
      <c r="D19" s="18">
        <v>0</v>
      </c>
      <c r="E19" s="51">
        <f t="shared" si="0"/>
        <v>0</v>
      </c>
    </row>
    <row r="20" spans="1:5" x14ac:dyDescent="0.25">
      <c r="A20" s="237" t="s">
        <v>222</v>
      </c>
      <c r="B20" s="46"/>
      <c r="C20" s="10">
        <v>0</v>
      </c>
      <c r="D20" s="18">
        <v>0</v>
      </c>
      <c r="E20" s="51">
        <f t="shared" si="0"/>
        <v>0</v>
      </c>
    </row>
    <row r="21" spans="1:5" x14ac:dyDescent="0.25">
      <c r="A21" s="237" t="s">
        <v>223</v>
      </c>
      <c r="B21" s="46"/>
      <c r="C21" s="10">
        <v>0</v>
      </c>
      <c r="D21" s="18">
        <v>0</v>
      </c>
      <c r="E21" s="51">
        <f t="shared" si="0"/>
        <v>0</v>
      </c>
    </row>
    <row r="22" spans="1:5" x14ac:dyDescent="0.25">
      <c r="A22" s="237" t="s">
        <v>224</v>
      </c>
      <c r="B22" s="46"/>
      <c r="C22" s="10">
        <v>0</v>
      </c>
      <c r="D22" s="18">
        <v>0</v>
      </c>
      <c r="E22" s="51">
        <f t="shared" si="0"/>
        <v>0</v>
      </c>
    </row>
    <row r="23" spans="1:5" x14ac:dyDescent="0.25">
      <c r="A23" s="237" t="s">
        <v>225</v>
      </c>
      <c r="B23" s="46"/>
      <c r="C23" s="10">
        <v>0</v>
      </c>
      <c r="D23" s="18">
        <v>0</v>
      </c>
      <c r="E23" s="51">
        <f t="shared" si="0"/>
        <v>0</v>
      </c>
    </row>
    <row r="24" spans="1:5" x14ac:dyDescent="0.25">
      <c r="A24" s="237" t="s">
        <v>226</v>
      </c>
      <c r="B24" s="46"/>
      <c r="C24" s="10">
        <v>0</v>
      </c>
      <c r="D24" s="18">
        <v>0</v>
      </c>
      <c r="E24" s="51">
        <f t="shared" si="0"/>
        <v>0</v>
      </c>
    </row>
    <row r="25" spans="1:5" x14ac:dyDescent="0.25">
      <c r="A25" s="237" t="s">
        <v>227</v>
      </c>
      <c r="B25" s="46"/>
      <c r="C25" s="10">
        <v>0</v>
      </c>
      <c r="D25" s="18">
        <v>0</v>
      </c>
      <c r="E25" s="51">
        <f t="shared" si="0"/>
        <v>0</v>
      </c>
    </row>
    <row r="26" spans="1:5" x14ac:dyDescent="0.25">
      <c r="A26" s="237" t="s">
        <v>228</v>
      </c>
      <c r="B26" s="46"/>
      <c r="C26" s="10">
        <v>0</v>
      </c>
      <c r="D26" s="18">
        <v>0</v>
      </c>
      <c r="E26" s="51">
        <f t="shared" si="0"/>
        <v>0</v>
      </c>
    </row>
    <row r="27" spans="1:5" x14ac:dyDescent="0.25">
      <c r="A27" s="237" t="s">
        <v>229</v>
      </c>
      <c r="B27" s="46"/>
      <c r="C27" s="10">
        <v>0</v>
      </c>
      <c r="D27" s="18">
        <v>0</v>
      </c>
      <c r="E27" s="51">
        <f t="shared" si="0"/>
        <v>0</v>
      </c>
    </row>
    <row r="28" spans="1:5" x14ac:dyDescent="0.25">
      <c r="A28" s="237" t="s">
        <v>230</v>
      </c>
      <c r="B28" s="46"/>
      <c r="C28" s="10">
        <v>0</v>
      </c>
      <c r="D28" s="18">
        <v>0</v>
      </c>
      <c r="E28" s="51">
        <f t="shared" si="0"/>
        <v>0</v>
      </c>
    </row>
    <row r="29" spans="1:5" x14ac:dyDescent="0.25">
      <c r="A29" s="237" t="s">
        <v>231</v>
      </c>
      <c r="B29" s="46"/>
      <c r="C29" s="10">
        <v>0</v>
      </c>
      <c r="D29" s="18">
        <v>0</v>
      </c>
      <c r="E29" s="51">
        <f t="shared" si="0"/>
        <v>0</v>
      </c>
    </row>
    <row r="30" spans="1:5" x14ac:dyDescent="0.25">
      <c r="A30" s="237" t="s">
        <v>232</v>
      </c>
      <c r="B30" s="46"/>
      <c r="C30" s="10">
        <v>0</v>
      </c>
      <c r="D30" s="18">
        <v>0</v>
      </c>
      <c r="E30" s="51">
        <f t="shared" si="0"/>
        <v>0</v>
      </c>
    </row>
    <row r="31" spans="1:5" x14ac:dyDescent="0.25">
      <c r="A31" s="237" t="s">
        <v>233</v>
      </c>
      <c r="B31" s="46"/>
      <c r="C31" s="10">
        <v>0</v>
      </c>
      <c r="D31" s="18">
        <v>0</v>
      </c>
      <c r="E31" s="51">
        <f t="shared" si="0"/>
        <v>0</v>
      </c>
    </row>
    <row r="32" spans="1:5" x14ac:dyDescent="0.25">
      <c r="A32" s="237" t="s">
        <v>234</v>
      </c>
      <c r="B32" s="46"/>
      <c r="C32" s="10">
        <v>0</v>
      </c>
      <c r="D32" s="18">
        <v>0</v>
      </c>
      <c r="E32" s="51">
        <f t="shared" si="0"/>
        <v>0</v>
      </c>
    </row>
    <row r="33" spans="1:5" x14ac:dyDescent="0.25">
      <c r="A33" s="237" t="s">
        <v>235</v>
      </c>
      <c r="B33" s="46"/>
      <c r="C33" s="10">
        <v>0</v>
      </c>
      <c r="D33" s="18">
        <v>0</v>
      </c>
      <c r="E33" s="51">
        <f t="shared" si="0"/>
        <v>0</v>
      </c>
    </row>
    <row r="34" spans="1:5" x14ac:dyDescent="0.25">
      <c r="A34" s="237" t="s">
        <v>236</v>
      </c>
      <c r="B34" s="46"/>
      <c r="C34" s="10">
        <v>0</v>
      </c>
      <c r="D34" s="18">
        <v>0</v>
      </c>
      <c r="E34" s="51">
        <f t="shared" si="0"/>
        <v>0</v>
      </c>
    </row>
    <row r="35" spans="1:5" x14ac:dyDescent="0.25">
      <c r="A35" s="237" t="s">
        <v>237</v>
      </c>
      <c r="B35" s="46"/>
      <c r="C35" s="10">
        <v>0</v>
      </c>
      <c r="D35" s="18">
        <v>0</v>
      </c>
      <c r="E35" s="51">
        <f t="shared" si="0"/>
        <v>0</v>
      </c>
    </row>
    <row r="36" spans="1:5" x14ac:dyDescent="0.25">
      <c r="A36" s="237" t="s">
        <v>238</v>
      </c>
      <c r="B36" s="46"/>
      <c r="C36" s="10">
        <v>0</v>
      </c>
      <c r="D36" s="18">
        <v>0</v>
      </c>
      <c r="E36" s="51">
        <f t="shared" si="0"/>
        <v>0</v>
      </c>
    </row>
    <row r="37" spans="1:5" x14ac:dyDescent="0.25">
      <c r="A37" s="237" t="s">
        <v>239</v>
      </c>
      <c r="B37" s="46"/>
      <c r="C37" s="10">
        <v>0</v>
      </c>
      <c r="D37" s="18">
        <v>0</v>
      </c>
      <c r="E37" s="51">
        <f t="shared" si="0"/>
        <v>0</v>
      </c>
    </row>
    <row r="38" spans="1:5" x14ac:dyDescent="0.25">
      <c r="A38" s="237" t="s">
        <v>240</v>
      </c>
      <c r="B38" s="46"/>
      <c r="C38" s="10">
        <v>0</v>
      </c>
      <c r="D38" s="18">
        <v>0</v>
      </c>
      <c r="E38" s="51">
        <f t="shared" si="0"/>
        <v>0</v>
      </c>
    </row>
    <row r="39" spans="1:5" x14ac:dyDescent="0.25">
      <c r="A39" s="237" t="s">
        <v>241</v>
      </c>
      <c r="B39" s="46"/>
      <c r="C39" s="10">
        <v>2</v>
      </c>
      <c r="D39" s="18">
        <v>1300000</v>
      </c>
      <c r="E39" s="51">
        <f t="shared" si="0"/>
        <v>0</v>
      </c>
    </row>
    <row r="40" spans="1:5" x14ac:dyDescent="0.25">
      <c r="A40" s="237" t="s">
        <v>242</v>
      </c>
      <c r="B40" s="46"/>
      <c r="C40" s="10">
        <v>0</v>
      </c>
      <c r="D40" s="18">
        <v>0</v>
      </c>
      <c r="E40" s="51">
        <f t="shared" si="0"/>
        <v>0</v>
      </c>
    </row>
    <row r="41" spans="1:5" x14ac:dyDescent="0.25">
      <c r="A41" s="237" t="s">
        <v>243</v>
      </c>
      <c r="B41" s="46"/>
      <c r="C41" s="10">
        <v>0</v>
      </c>
      <c r="D41" s="18">
        <v>0</v>
      </c>
      <c r="E41" s="51">
        <f t="shared" si="0"/>
        <v>0</v>
      </c>
    </row>
    <row r="42" spans="1:5" x14ac:dyDescent="0.25">
      <c r="A42" s="237" t="s">
        <v>244</v>
      </c>
      <c r="B42" s="46"/>
      <c r="C42" s="10">
        <v>0</v>
      </c>
      <c r="D42" s="18">
        <v>0</v>
      </c>
      <c r="E42" s="51">
        <f>((B42*C42)*(D42/1000))</f>
        <v>0</v>
      </c>
    </row>
    <row r="43" spans="1:5" ht="18" x14ac:dyDescent="0.25">
      <c r="A43" s="129" t="s">
        <v>3</v>
      </c>
      <c r="B43" s="126"/>
      <c r="C43" s="130"/>
      <c r="D43" s="130"/>
      <c r="E43" s="131"/>
    </row>
    <row r="44" spans="1:5" ht="15" x14ac:dyDescent="0.25">
      <c r="A44" s="139" t="s">
        <v>64</v>
      </c>
      <c r="B44" s="135"/>
      <c r="C44" s="219">
        <f>SUM((D46*C46)+(C47*D47)+(C48*D48)+(D49*C49)+(C50*D50)+(C51*D51))</f>
        <v>95000</v>
      </c>
      <c r="D44" s="135"/>
      <c r="E44" s="224"/>
    </row>
    <row r="45" spans="1:5" ht="45" x14ac:dyDescent="0.25">
      <c r="A45" s="1" t="s">
        <v>67</v>
      </c>
      <c r="B45" s="47" t="s">
        <v>68</v>
      </c>
      <c r="C45" s="2" t="s">
        <v>1</v>
      </c>
      <c r="D45" s="2" t="s">
        <v>125</v>
      </c>
      <c r="E45" s="5" t="s">
        <v>2</v>
      </c>
    </row>
    <row r="46" spans="1:5" x14ac:dyDescent="0.25">
      <c r="A46" s="105" t="s">
        <v>122</v>
      </c>
      <c r="B46" s="46"/>
      <c r="C46" s="4">
        <v>1</v>
      </c>
      <c r="D46" s="18">
        <v>5000</v>
      </c>
      <c r="E46" s="51">
        <f t="shared" ref="E46:E51" si="1">((B46*C46)*(D46/1000))</f>
        <v>0</v>
      </c>
    </row>
    <row r="47" spans="1:5" x14ac:dyDescent="0.25">
      <c r="A47" s="105" t="s">
        <v>123</v>
      </c>
      <c r="B47" s="46"/>
      <c r="C47" s="6">
        <v>4</v>
      </c>
      <c r="D47" s="6">
        <v>10000</v>
      </c>
      <c r="E47" s="51">
        <f t="shared" si="1"/>
        <v>0</v>
      </c>
    </row>
    <row r="48" spans="1:5" x14ac:dyDescent="0.25">
      <c r="A48" s="106" t="s">
        <v>124</v>
      </c>
      <c r="B48" s="46"/>
      <c r="C48" s="6">
        <v>0</v>
      </c>
      <c r="D48" s="6">
        <v>0</v>
      </c>
      <c r="E48" s="51">
        <f t="shared" si="1"/>
        <v>0</v>
      </c>
    </row>
    <row r="49" spans="1:5" x14ac:dyDescent="0.25">
      <c r="A49" s="138" t="s">
        <v>143</v>
      </c>
      <c r="B49" s="58"/>
      <c r="C49" s="6">
        <v>2</v>
      </c>
      <c r="D49" s="6">
        <v>25000</v>
      </c>
      <c r="E49" s="55">
        <f t="shared" si="1"/>
        <v>0</v>
      </c>
    </row>
    <row r="50" spans="1:5" x14ac:dyDescent="0.25">
      <c r="A50" s="170" t="s">
        <v>155</v>
      </c>
      <c r="B50" s="11"/>
      <c r="C50" s="4">
        <v>0</v>
      </c>
      <c r="D50" s="4">
        <v>0</v>
      </c>
      <c r="E50" s="51">
        <f t="shared" si="1"/>
        <v>0</v>
      </c>
    </row>
    <row r="51" spans="1:5" x14ac:dyDescent="0.25">
      <c r="A51" s="170" t="s">
        <v>156</v>
      </c>
      <c r="B51" s="11"/>
      <c r="C51" s="4">
        <v>0</v>
      </c>
      <c r="D51" s="4">
        <v>0</v>
      </c>
      <c r="E51" s="51">
        <f t="shared" si="1"/>
        <v>0</v>
      </c>
    </row>
    <row r="52" spans="1:5" ht="18" x14ac:dyDescent="0.25">
      <c r="A52" s="129" t="s">
        <v>4</v>
      </c>
      <c r="B52" s="126"/>
      <c r="C52" s="130"/>
      <c r="D52" s="130"/>
      <c r="E52" s="131"/>
    </row>
    <row r="53" spans="1:5" ht="15" x14ac:dyDescent="0.25">
      <c r="A53" s="139" t="s">
        <v>64</v>
      </c>
      <c r="B53" s="135"/>
      <c r="C53" s="219">
        <f>SUM((C55*D55)+(C56*D56)+(C57*D57)+(C58*D58)+(C59*D59)+(C60*D60))</f>
        <v>40000</v>
      </c>
      <c r="D53" s="135"/>
      <c r="E53" s="224"/>
    </row>
    <row r="54" spans="1:5" ht="45" x14ac:dyDescent="0.25">
      <c r="A54" s="1" t="s">
        <v>67</v>
      </c>
      <c r="B54" s="47" t="s">
        <v>68</v>
      </c>
      <c r="C54" s="2" t="s">
        <v>1</v>
      </c>
      <c r="D54" s="2" t="s">
        <v>125</v>
      </c>
      <c r="E54" s="5" t="s">
        <v>2</v>
      </c>
    </row>
    <row r="55" spans="1:5" x14ac:dyDescent="0.25">
      <c r="A55" s="105" t="s">
        <v>122</v>
      </c>
      <c r="B55" s="46"/>
      <c r="C55" s="6">
        <v>3</v>
      </c>
      <c r="D55" s="18">
        <v>5000</v>
      </c>
      <c r="E55" s="51">
        <f t="shared" ref="E55:E60" si="2">((B55*C55)*(D55/1000))</f>
        <v>0</v>
      </c>
    </row>
    <row r="56" spans="1:5" x14ac:dyDescent="0.25">
      <c r="A56" s="105" t="s">
        <v>123</v>
      </c>
      <c r="B56" s="46"/>
      <c r="C56" s="6">
        <v>0</v>
      </c>
      <c r="D56" s="4">
        <v>0</v>
      </c>
      <c r="E56" s="51">
        <f t="shared" si="2"/>
        <v>0</v>
      </c>
    </row>
    <row r="57" spans="1:5" x14ac:dyDescent="0.25">
      <c r="A57" s="106" t="s">
        <v>124</v>
      </c>
      <c r="B57" s="46"/>
      <c r="C57" s="6">
        <v>0</v>
      </c>
      <c r="D57" s="4">
        <v>0</v>
      </c>
      <c r="E57" s="51">
        <f t="shared" si="2"/>
        <v>0</v>
      </c>
    </row>
    <row r="58" spans="1:5" s="96" customFormat="1" x14ac:dyDescent="0.25">
      <c r="A58" s="138" t="s">
        <v>143</v>
      </c>
      <c r="B58" s="58"/>
      <c r="C58" s="136">
        <v>1</v>
      </c>
      <c r="D58" s="136">
        <v>25000</v>
      </c>
      <c r="E58" s="133">
        <f t="shared" si="2"/>
        <v>0</v>
      </c>
    </row>
    <row r="59" spans="1:5" s="96" customFormat="1" x14ac:dyDescent="0.25">
      <c r="A59" s="171" t="s">
        <v>155</v>
      </c>
      <c r="B59" s="58"/>
      <c r="C59" s="136">
        <v>0</v>
      </c>
      <c r="D59" s="136">
        <v>0</v>
      </c>
      <c r="E59" s="133">
        <f t="shared" si="2"/>
        <v>0</v>
      </c>
    </row>
    <row r="60" spans="1:5" s="96" customFormat="1" ht="15" thickBot="1" x14ac:dyDescent="0.3">
      <c r="A60" s="172" t="s">
        <v>156</v>
      </c>
      <c r="B60" s="16"/>
      <c r="C60" s="142">
        <v>0</v>
      </c>
      <c r="D60" s="142">
        <v>0</v>
      </c>
      <c r="E60" s="143">
        <f t="shared" si="2"/>
        <v>0</v>
      </c>
    </row>
    <row r="61" spans="1:5" s="83" customFormat="1" ht="15.75" thickBot="1" x14ac:dyDescent="0.3">
      <c r="B61" s="100" t="s">
        <v>89</v>
      </c>
      <c r="C61" s="101"/>
      <c r="D61" s="101"/>
      <c r="E61" s="137">
        <f>(SUM(E7:E42)+SUM(E46:E51)+SUM(E55:E60))</f>
        <v>0</v>
      </c>
    </row>
    <row r="62" spans="1:5" ht="15" thickBot="1" x14ac:dyDescent="0.3"/>
    <row r="63" spans="1:5" ht="75" x14ac:dyDescent="0.25">
      <c r="A63" s="148" t="s">
        <v>178</v>
      </c>
      <c r="B63" s="144" t="s">
        <v>68</v>
      </c>
      <c r="C63" s="144" t="s">
        <v>1</v>
      </c>
      <c r="D63" s="144" t="s">
        <v>125</v>
      </c>
      <c r="E63" s="145" t="s">
        <v>2</v>
      </c>
    </row>
    <row r="64" spans="1:5" ht="30" thickBot="1" x14ac:dyDescent="0.3">
      <c r="A64" s="163" t="s">
        <v>145</v>
      </c>
      <c r="B64" s="189"/>
      <c r="C64" s="190">
        <v>1</v>
      </c>
      <c r="D64" s="190">
        <v>1</v>
      </c>
      <c r="E64" s="133">
        <f>((B64*C64)*(D64/1000))</f>
        <v>0</v>
      </c>
    </row>
    <row r="65" spans="2:5" ht="15.75" thickBot="1" x14ac:dyDescent="0.3">
      <c r="B65" s="191" t="s">
        <v>88</v>
      </c>
      <c r="C65" s="192"/>
      <c r="D65" s="192"/>
      <c r="E65" s="193">
        <f>E64</f>
        <v>0</v>
      </c>
    </row>
  </sheetData>
  <protectedRanges>
    <protectedRange sqref="B46:B51 B55:B60 B7:B42" name="UNIT PRICE_1"/>
  </protectedRanges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B1CB0-D01E-477A-81A9-3094B2F422D4}">
  <sheetPr>
    <pageSetUpPr fitToPage="1"/>
  </sheetPr>
  <dimension ref="A1:I34"/>
  <sheetViews>
    <sheetView showGridLines="0" zoomScaleNormal="100" zoomScaleSheetLayoutView="75" workbookViewId="0">
      <selection activeCell="H21" sqref="H21"/>
    </sheetView>
  </sheetViews>
  <sheetFormatPr defaultColWidth="9.140625" defaultRowHeight="14.25" x14ac:dyDescent="0.25"/>
  <cols>
    <col min="1" max="1" width="25.85546875" style="9" customWidth="1"/>
    <col min="2" max="2" width="15.5703125" style="9" customWidth="1"/>
    <col min="3" max="3" width="18.5703125" style="9" customWidth="1"/>
    <col min="4" max="4" width="21.28515625" style="9" customWidth="1"/>
    <col min="5" max="5" width="25.85546875" style="9" customWidth="1"/>
    <col min="6" max="16384" width="9.140625" style="9"/>
  </cols>
  <sheetData>
    <row r="1" spans="1:9" ht="23.25" x14ac:dyDescent="0.25">
      <c r="A1" s="29" t="s">
        <v>62</v>
      </c>
      <c r="C1" s="8"/>
      <c r="D1" s="8"/>
      <c r="E1" s="8"/>
      <c r="F1" s="8"/>
    </row>
    <row r="2" spans="1:9" ht="15" thickBot="1" x14ac:dyDescent="0.3">
      <c r="B2" s="8"/>
      <c r="C2" s="8"/>
      <c r="D2" s="8"/>
      <c r="E2" s="8"/>
      <c r="F2" s="8"/>
    </row>
    <row r="3" spans="1:9" ht="36.75" thickBot="1" x14ac:dyDescent="0.3">
      <c r="A3" s="62" t="s">
        <v>70</v>
      </c>
      <c r="B3" s="63"/>
      <c r="C3" s="70"/>
      <c r="D3" s="64"/>
      <c r="E3" s="65"/>
    </row>
    <row r="4" spans="1:9" ht="18" x14ac:dyDescent="0.25">
      <c r="A4" s="150" t="s">
        <v>5</v>
      </c>
      <c r="B4" s="151"/>
      <c r="C4" s="152"/>
      <c r="D4" s="222"/>
      <c r="E4" s="223"/>
    </row>
    <row r="5" spans="1:9" ht="15" x14ac:dyDescent="0.25">
      <c r="A5" s="139" t="s">
        <v>64</v>
      </c>
      <c r="B5" s="135"/>
      <c r="C5" s="220">
        <f>SUM((D7*C7)+(C8*D8)+(C9*D9)+(C10*D10)+(C11*D11))</f>
        <v>125000</v>
      </c>
      <c r="D5" s="7"/>
      <c r="E5" s="49"/>
    </row>
    <row r="6" spans="1:9" ht="45" x14ac:dyDescent="0.25">
      <c r="A6" s="1" t="s">
        <v>67</v>
      </c>
      <c r="B6" s="47" t="s">
        <v>68</v>
      </c>
      <c r="C6" s="2" t="s">
        <v>1</v>
      </c>
      <c r="D6" s="2" t="s">
        <v>125</v>
      </c>
      <c r="E6" s="5" t="s">
        <v>2</v>
      </c>
      <c r="I6" s="103"/>
    </row>
    <row r="7" spans="1:9" x14ac:dyDescent="0.25">
      <c r="A7" s="170" t="s">
        <v>111</v>
      </c>
      <c r="B7" s="11"/>
      <c r="C7" s="6">
        <v>1</v>
      </c>
      <c r="D7" s="4">
        <v>25000</v>
      </c>
      <c r="E7" s="51">
        <f>((B7*C7)*(D7/1000))</f>
        <v>0</v>
      </c>
    </row>
    <row r="8" spans="1:9" x14ac:dyDescent="0.25">
      <c r="A8" s="93" t="s">
        <v>112</v>
      </c>
      <c r="B8" s="11"/>
      <c r="C8" s="6">
        <v>0</v>
      </c>
      <c r="D8" s="4">
        <v>0</v>
      </c>
      <c r="E8" s="51">
        <f>((B8*C8)*(D8/1000))</f>
        <v>0</v>
      </c>
    </row>
    <row r="9" spans="1:9" x14ac:dyDescent="0.25">
      <c r="A9" s="140" t="s">
        <v>129</v>
      </c>
      <c r="B9" s="11"/>
      <c r="C9" s="6">
        <v>0</v>
      </c>
      <c r="D9" s="4">
        <v>0</v>
      </c>
      <c r="E9" s="51">
        <f>((B9*C9)*(D9/1000))</f>
        <v>0</v>
      </c>
    </row>
    <row r="10" spans="1:9" x14ac:dyDescent="0.25">
      <c r="A10" s="170" t="s">
        <v>152</v>
      </c>
      <c r="B10" s="11"/>
      <c r="C10" s="4">
        <v>1</v>
      </c>
      <c r="D10" s="4">
        <v>100000</v>
      </c>
      <c r="E10" s="51">
        <f>((B10*C10)*(D10/1000))</f>
        <v>0</v>
      </c>
    </row>
    <row r="11" spans="1:9" x14ac:dyDescent="0.25">
      <c r="A11" s="170" t="s">
        <v>151</v>
      </c>
      <c r="B11" s="11"/>
      <c r="C11" s="4">
        <v>0</v>
      </c>
      <c r="D11" s="4">
        <v>0</v>
      </c>
      <c r="E11" s="51">
        <f>((B11*C11)*(D11/1000))</f>
        <v>0</v>
      </c>
    </row>
    <row r="12" spans="1:9" ht="18" x14ac:dyDescent="0.25">
      <c r="A12" s="129" t="s">
        <v>6</v>
      </c>
      <c r="B12" s="151"/>
      <c r="C12" s="155"/>
      <c r="D12" s="130"/>
      <c r="E12" s="131"/>
    </row>
    <row r="13" spans="1:9" ht="15" x14ac:dyDescent="0.25">
      <c r="A13" s="139" t="s">
        <v>64</v>
      </c>
      <c r="B13" s="135"/>
      <c r="C13" s="220">
        <f>SUM((C15*D15)+(D16*C16)+(C17*D17)+(C18*D18)+(C19*D19))</f>
        <v>25000</v>
      </c>
      <c r="D13" s="135"/>
      <c r="E13" s="224"/>
    </row>
    <row r="14" spans="1:9" ht="45" x14ac:dyDescent="0.25">
      <c r="A14" s="45" t="s">
        <v>67</v>
      </c>
      <c r="B14" s="47" t="s">
        <v>68</v>
      </c>
      <c r="C14" s="2" t="s">
        <v>1</v>
      </c>
      <c r="D14" s="2" t="s">
        <v>125</v>
      </c>
      <c r="E14" s="5" t="s">
        <v>2</v>
      </c>
      <c r="H14" s="103"/>
    </row>
    <row r="15" spans="1:9" x14ac:dyDescent="0.25">
      <c r="A15" s="113" t="s">
        <v>122</v>
      </c>
      <c r="B15" s="46"/>
      <c r="C15" s="6">
        <v>3</v>
      </c>
      <c r="D15" s="18">
        <v>5000</v>
      </c>
      <c r="E15" s="55">
        <f>((B15*C15)*(D15/1000))</f>
        <v>0</v>
      </c>
      <c r="H15" s="103"/>
    </row>
    <row r="16" spans="1:9" x14ac:dyDescent="0.25">
      <c r="A16" s="113" t="s">
        <v>123</v>
      </c>
      <c r="B16" s="46"/>
      <c r="C16" s="6">
        <v>1</v>
      </c>
      <c r="D16" s="18">
        <v>10000</v>
      </c>
      <c r="E16" s="55">
        <f>((B16*C16)*(D16/1000))</f>
        <v>0</v>
      </c>
    </row>
    <row r="17" spans="1:5" x14ac:dyDescent="0.25">
      <c r="A17" s="170" t="s">
        <v>124</v>
      </c>
      <c r="B17" s="11"/>
      <c r="C17" s="4">
        <v>0</v>
      </c>
      <c r="D17" s="4">
        <v>0</v>
      </c>
      <c r="E17" s="51">
        <f>((B17*C17)*(D17/1000))</f>
        <v>0</v>
      </c>
    </row>
    <row r="18" spans="1:5" x14ac:dyDescent="0.25">
      <c r="A18" s="171" t="s">
        <v>143</v>
      </c>
      <c r="B18" s="58"/>
      <c r="C18" s="6">
        <v>0</v>
      </c>
      <c r="D18" s="6">
        <v>0</v>
      </c>
      <c r="E18" s="51">
        <f>((B18*C18)*(D18/1000))</f>
        <v>0</v>
      </c>
    </row>
    <row r="19" spans="1:5" ht="15" thickBot="1" x14ac:dyDescent="0.3">
      <c r="A19" s="114" t="s">
        <v>128</v>
      </c>
      <c r="B19" s="16"/>
      <c r="C19" s="59">
        <v>0</v>
      </c>
      <c r="D19" s="59">
        <v>0</v>
      </c>
      <c r="E19" s="50">
        <f>((B19*C19)*(D19/1000))</f>
        <v>0</v>
      </c>
    </row>
    <row r="20" spans="1:5" s="17" customFormat="1" ht="15.75" thickBot="1" x14ac:dyDescent="0.3">
      <c r="B20" s="86" t="s">
        <v>90</v>
      </c>
      <c r="C20" s="87"/>
      <c r="D20" s="87"/>
      <c r="E20" s="89">
        <f>(SUM(E7:E11)+SUM(E15:E19))</f>
        <v>0</v>
      </c>
    </row>
    <row r="21" spans="1:5" ht="15" thickBot="1" x14ac:dyDescent="0.3"/>
    <row r="22" spans="1:5" ht="36.75" thickBot="1" x14ac:dyDescent="0.3">
      <c r="A22" s="66" t="s">
        <v>71</v>
      </c>
      <c r="B22" s="67"/>
      <c r="C22" s="71"/>
      <c r="D22" s="68"/>
      <c r="E22" s="69"/>
    </row>
    <row r="23" spans="1:5" ht="18" x14ac:dyDescent="0.25">
      <c r="A23" s="157" t="s">
        <v>5</v>
      </c>
      <c r="B23" s="158"/>
      <c r="C23" s="159"/>
      <c r="D23" s="160"/>
      <c r="E23" s="161"/>
    </row>
    <row r="24" spans="1:5" ht="15" x14ac:dyDescent="0.25">
      <c r="A24" s="134" t="s">
        <v>64</v>
      </c>
      <c r="B24" s="135"/>
      <c r="C24" s="220">
        <f>SUM((C26*D26)+(D27*C27)+(D29*C29))</f>
        <v>2100000</v>
      </c>
      <c r="D24" s="135"/>
      <c r="E24" s="224"/>
    </row>
    <row r="25" spans="1:5" ht="45" x14ac:dyDescent="0.25">
      <c r="A25" s="1" t="s">
        <v>67</v>
      </c>
      <c r="B25" s="47" t="s">
        <v>68</v>
      </c>
      <c r="C25" s="2" t="s">
        <v>1</v>
      </c>
      <c r="D25" s="2" t="s">
        <v>125</v>
      </c>
      <c r="E25" s="5" t="s">
        <v>2</v>
      </c>
    </row>
    <row r="26" spans="1:5" x14ac:dyDescent="0.25">
      <c r="A26" s="93" t="s">
        <v>119</v>
      </c>
      <c r="B26" s="11"/>
      <c r="C26" s="6">
        <v>1</v>
      </c>
      <c r="D26" s="4">
        <v>100000</v>
      </c>
      <c r="E26" s="51">
        <f>((B26*C26)*(D26/1000))</f>
        <v>0</v>
      </c>
    </row>
    <row r="27" spans="1:5" x14ac:dyDescent="0.25">
      <c r="A27" s="112" t="s">
        <v>126</v>
      </c>
      <c r="B27" s="11"/>
      <c r="C27" s="6">
        <v>2</v>
      </c>
      <c r="D27" s="4">
        <v>250000</v>
      </c>
      <c r="E27" s="51">
        <f>((B27*C27)*(D27/1000))</f>
        <v>0</v>
      </c>
    </row>
    <row r="28" spans="1:5" x14ac:dyDescent="0.25">
      <c r="A28" s="112" t="s">
        <v>127</v>
      </c>
      <c r="B28" s="11"/>
      <c r="C28" s="6">
        <v>0</v>
      </c>
      <c r="D28" s="4">
        <v>0</v>
      </c>
      <c r="E28" s="51">
        <f>((B28*C28)*(D28/1000))</f>
        <v>0</v>
      </c>
    </row>
    <row r="29" spans="1:5" s="98" customFormat="1" x14ac:dyDescent="0.25">
      <c r="A29" s="194" t="s">
        <v>157</v>
      </c>
      <c r="B29" s="11"/>
      <c r="C29" s="94">
        <v>3</v>
      </c>
      <c r="D29" s="94">
        <v>500000</v>
      </c>
      <c r="E29" s="95">
        <f>((B29*C29)*(D29/1000))</f>
        <v>0</v>
      </c>
    </row>
    <row r="30" spans="1:5" s="98" customFormat="1" x14ac:dyDescent="0.25">
      <c r="A30" s="195" t="s">
        <v>158</v>
      </c>
      <c r="B30" s="11"/>
      <c r="C30" s="94">
        <v>0</v>
      </c>
      <c r="D30" s="94">
        <v>0</v>
      </c>
      <c r="E30" s="110">
        <f>((B30*C30)*(D30/1000))</f>
        <v>0</v>
      </c>
    </row>
    <row r="31" spans="1:5" s="98" customFormat="1" x14ac:dyDescent="0.25">
      <c r="A31" s="108"/>
      <c r="B31" s="111"/>
      <c r="C31" s="109"/>
      <c r="D31" s="109"/>
      <c r="E31" s="110"/>
    </row>
    <row r="32" spans="1:5" s="98" customFormat="1" ht="45" x14ac:dyDescent="0.25">
      <c r="A32" s="162" t="s">
        <v>6</v>
      </c>
      <c r="B32" s="107" t="s">
        <v>68</v>
      </c>
      <c r="C32" s="107" t="s">
        <v>1</v>
      </c>
      <c r="D32" s="107" t="s">
        <v>125</v>
      </c>
      <c r="E32" s="149" t="s">
        <v>2</v>
      </c>
    </row>
    <row r="33" spans="1:5" s="98" customFormat="1" ht="30" thickBot="1" x14ac:dyDescent="0.3">
      <c r="A33" s="156" t="s">
        <v>144</v>
      </c>
      <c r="B33" s="146"/>
      <c r="C33" s="147">
        <v>1</v>
      </c>
      <c r="D33" s="147">
        <v>1</v>
      </c>
      <c r="E33" s="143">
        <f>((B33*C33)*(D33/1000))</f>
        <v>0</v>
      </c>
    </row>
    <row r="34" spans="1:5" ht="15.75" thickBot="1" x14ac:dyDescent="0.3">
      <c r="B34" s="122" t="s">
        <v>91</v>
      </c>
      <c r="C34" s="123"/>
      <c r="D34" s="123"/>
      <c r="E34" s="124">
        <f>(SUM(E26:E30)+E33)</f>
        <v>0</v>
      </c>
    </row>
  </sheetData>
  <protectedRanges>
    <protectedRange sqref="B26:B31 B15:B19 B7:B11" name="UNIT PRICE_1"/>
  </protectedRanges>
  <pageMargins left="0.25" right="0.25" top="0.75" bottom="0.75" header="0.3" footer="0.3"/>
  <pageSetup fitToHeight="0" orientation="landscape" r:id="rId1"/>
  <rowBreaks count="1" manualBreakCount="1">
    <brk id="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2C22D-4B48-4A3D-AFC3-FDE8ED9A7A0A}">
  <sheetPr>
    <pageSetUpPr fitToPage="1"/>
  </sheetPr>
  <dimension ref="A1:H25"/>
  <sheetViews>
    <sheetView showGridLines="0" zoomScaleNormal="100" zoomScaleSheetLayoutView="75" workbookViewId="0">
      <selection activeCell="D5" sqref="D5:E5"/>
    </sheetView>
  </sheetViews>
  <sheetFormatPr defaultColWidth="9.140625" defaultRowHeight="14.25" x14ac:dyDescent="0.25"/>
  <cols>
    <col min="1" max="1" width="25.85546875" style="9" customWidth="1"/>
    <col min="2" max="2" width="15.42578125" style="9" customWidth="1"/>
    <col min="3" max="3" width="18.5703125" style="9" customWidth="1"/>
    <col min="4" max="4" width="21.28515625" style="9" customWidth="1"/>
    <col min="5" max="5" width="25.85546875" style="9" customWidth="1"/>
    <col min="6" max="16384" width="9.140625" style="9"/>
  </cols>
  <sheetData>
    <row r="1" spans="1:7" ht="23.25" x14ac:dyDescent="0.25">
      <c r="A1" s="29" t="s">
        <v>62</v>
      </c>
      <c r="C1" s="8"/>
      <c r="D1" s="8"/>
      <c r="E1" s="8"/>
      <c r="F1" s="8"/>
    </row>
    <row r="2" spans="1:7" s="17" customFormat="1" ht="15.75" thickBot="1" x14ac:dyDescent="0.3"/>
    <row r="3" spans="1:7" ht="36.75" thickBot="1" x14ac:dyDescent="0.3">
      <c r="A3" s="62" t="s">
        <v>72</v>
      </c>
      <c r="B3" s="63"/>
      <c r="C3" s="64"/>
      <c r="D3" s="64"/>
      <c r="E3" s="65"/>
      <c r="G3" s="97"/>
    </row>
    <row r="4" spans="1:7" ht="18" x14ac:dyDescent="0.25">
      <c r="A4" s="150" t="s">
        <v>7</v>
      </c>
      <c r="B4" s="151"/>
      <c r="C4" s="153"/>
      <c r="D4" s="153"/>
      <c r="E4" s="154"/>
      <c r="G4" s="102"/>
    </row>
    <row r="5" spans="1:7" ht="15" x14ac:dyDescent="0.25">
      <c r="A5" s="139" t="s">
        <v>64</v>
      </c>
      <c r="B5" s="165"/>
      <c r="C5" s="219">
        <f>SUM((C7*D7)+(C8*D8)+(C9*D9)+(C10*D10)+(C11*D11)+(C12*D12))</f>
        <v>1</v>
      </c>
      <c r="D5" s="219"/>
      <c r="E5" s="221"/>
    </row>
    <row r="6" spans="1:7" ht="45" x14ac:dyDescent="0.25">
      <c r="A6" s="1" t="s">
        <v>67</v>
      </c>
      <c r="B6" s="47" t="s">
        <v>68</v>
      </c>
      <c r="C6" s="2" t="s">
        <v>1</v>
      </c>
      <c r="D6" s="2" t="s">
        <v>125</v>
      </c>
      <c r="E6" s="5" t="s">
        <v>2</v>
      </c>
    </row>
    <row r="7" spans="1:7" x14ac:dyDescent="0.25">
      <c r="A7" s="140" t="s">
        <v>113</v>
      </c>
      <c r="B7" s="46"/>
      <c r="C7" s="19">
        <v>1</v>
      </c>
      <c r="D7" s="20">
        <v>1</v>
      </c>
      <c r="E7" s="54">
        <f t="shared" ref="E7:E12" si="0">((B7*C7)*(D7/1000))</f>
        <v>0</v>
      </c>
    </row>
    <row r="8" spans="1:7" x14ac:dyDescent="0.25">
      <c r="A8" s="140" t="s">
        <v>114</v>
      </c>
      <c r="B8" s="46"/>
      <c r="C8" s="19">
        <v>0</v>
      </c>
      <c r="D8" s="20">
        <v>0</v>
      </c>
      <c r="E8" s="54">
        <f t="shared" si="0"/>
        <v>0</v>
      </c>
    </row>
    <row r="9" spans="1:7" x14ac:dyDescent="0.25">
      <c r="A9" s="140" t="s">
        <v>115</v>
      </c>
      <c r="B9" s="46"/>
      <c r="C9" s="19">
        <v>0</v>
      </c>
      <c r="D9" s="20">
        <v>0</v>
      </c>
      <c r="E9" s="54">
        <f t="shared" si="0"/>
        <v>0</v>
      </c>
    </row>
    <row r="10" spans="1:7" x14ac:dyDescent="0.25">
      <c r="A10" s="140" t="s">
        <v>116</v>
      </c>
      <c r="B10" s="56"/>
      <c r="C10" s="21">
        <v>0</v>
      </c>
      <c r="D10" s="22">
        <v>0</v>
      </c>
      <c r="E10" s="54">
        <f t="shared" si="0"/>
        <v>0</v>
      </c>
    </row>
    <row r="11" spans="1:7" x14ac:dyDescent="0.25">
      <c r="A11" s="140" t="s">
        <v>117</v>
      </c>
      <c r="B11" s="56"/>
      <c r="C11" s="21">
        <v>0</v>
      </c>
      <c r="D11" s="22">
        <v>0</v>
      </c>
      <c r="E11" s="54">
        <f t="shared" si="0"/>
        <v>0</v>
      </c>
    </row>
    <row r="12" spans="1:7" ht="15" thickBot="1" x14ac:dyDescent="0.3">
      <c r="A12" s="141" t="s">
        <v>118</v>
      </c>
      <c r="B12" s="166"/>
      <c r="C12" s="76">
        <v>0</v>
      </c>
      <c r="D12" s="167">
        <v>0</v>
      </c>
      <c r="E12" s="77">
        <f t="shared" si="0"/>
        <v>0</v>
      </c>
    </row>
    <row r="13" spans="1:7" s="17" customFormat="1" ht="15.75" thickBot="1" x14ac:dyDescent="0.3">
      <c r="B13" s="100" t="s">
        <v>92</v>
      </c>
      <c r="C13" s="101"/>
      <c r="D13" s="101"/>
      <c r="E13" s="137">
        <f>SUM(E7:E12)</f>
        <v>0</v>
      </c>
    </row>
    <row r="14" spans="1:7" ht="15" thickBot="1" x14ac:dyDescent="0.3"/>
    <row r="15" spans="1:7" ht="36.75" thickBot="1" x14ac:dyDescent="0.3">
      <c r="A15" s="66" t="s">
        <v>73</v>
      </c>
      <c r="B15" s="67"/>
      <c r="C15" s="68"/>
      <c r="D15" s="68"/>
      <c r="E15" s="69"/>
    </row>
    <row r="16" spans="1:7" ht="18" x14ac:dyDescent="0.25">
      <c r="A16" s="157" t="s">
        <v>7</v>
      </c>
      <c r="B16" s="158"/>
      <c r="C16" s="160"/>
      <c r="D16" s="160"/>
      <c r="E16" s="161"/>
    </row>
    <row r="17" spans="1:8" ht="15" x14ac:dyDescent="0.25">
      <c r="A17" s="139" t="s">
        <v>64</v>
      </c>
      <c r="B17" s="135"/>
      <c r="C17" s="219">
        <f>SUM((C19*D19)+(D20*C20)+(C21*D21)+(C22*D22)+(D23*C23)+(C24*D24))</f>
        <v>4525000</v>
      </c>
      <c r="D17" s="135"/>
      <c r="E17" s="224"/>
    </row>
    <row r="18" spans="1:8" ht="45" x14ac:dyDescent="0.25">
      <c r="A18" s="1" t="s">
        <v>67</v>
      </c>
      <c r="B18" s="47" t="s">
        <v>68</v>
      </c>
      <c r="C18" s="2" t="s">
        <v>1</v>
      </c>
      <c r="D18" s="2" t="s">
        <v>125</v>
      </c>
      <c r="E18" s="5" t="s">
        <v>2</v>
      </c>
      <c r="G18" s="102"/>
      <c r="H18" s="102"/>
    </row>
    <row r="19" spans="1:8" x14ac:dyDescent="0.25">
      <c r="A19" s="140" t="s">
        <v>113</v>
      </c>
      <c r="B19" s="46"/>
      <c r="C19" s="19">
        <v>1</v>
      </c>
      <c r="D19" s="20">
        <v>25000</v>
      </c>
      <c r="E19" s="54">
        <f t="shared" ref="E19:E24" si="1">((B19*C19)*(D19/1000))</f>
        <v>0</v>
      </c>
    </row>
    <row r="20" spans="1:8" x14ac:dyDescent="0.25">
      <c r="A20" s="140" t="s">
        <v>114</v>
      </c>
      <c r="B20" s="46"/>
      <c r="C20" s="19">
        <v>1</v>
      </c>
      <c r="D20" s="20">
        <v>500000</v>
      </c>
      <c r="E20" s="54">
        <f t="shared" si="1"/>
        <v>0</v>
      </c>
    </row>
    <row r="21" spans="1:8" x14ac:dyDescent="0.25">
      <c r="A21" s="140" t="s">
        <v>115</v>
      </c>
      <c r="B21" s="46"/>
      <c r="C21" s="19">
        <v>2</v>
      </c>
      <c r="D21" s="20">
        <v>1000000</v>
      </c>
      <c r="E21" s="54">
        <f t="shared" si="1"/>
        <v>0</v>
      </c>
    </row>
    <row r="22" spans="1:8" x14ac:dyDescent="0.25">
      <c r="A22" s="140" t="s">
        <v>116</v>
      </c>
      <c r="B22" s="46"/>
      <c r="C22" s="19">
        <v>0</v>
      </c>
      <c r="D22" s="20">
        <v>0</v>
      </c>
      <c r="E22" s="54">
        <f t="shared" si="1"/>
        <v>0</v>
      </c>
    </row>
    <row r="23" spans="1:8" x14ac:dyDescent="0.25">
      <c r="A23" s="140" t="s">
        <v>117</v>
      </c>
      <c r="B23" s="46"/>
      <c r="C23" s="19">
        <v>1</v>
      </c>
      <c r="D23" s="20">
        <v>2000000</v>
      </c>
      <c r="E23" s="54">
        <f t="shared" si="1"/>
        <v>0</v>
      </c>
    </row>
    <row r="24" spans="1:8" ht="15" thickBot="1" x14ac:dyDescent="0.3">
      <c r="A24" s="141" t="s">
        <v>118</v>
      </c>
      <c r="B24" s="16"/>
      <c r="C24" s="76">
        <v>0</v>
      </c>
      <c r="D24" s="167">
        <v>0</v>
      </c>
      <c r="E24" s="77">
        <f t="shared" si="1"/>
        <v>0</v>
      </c>
    </row>
    <row r="25" spans="1:8" ht="15.75" thickBot="1" x14ac:dyDescent="0.3">
      <c r="B25" s="122" t="s">
        <v>93</v>
      </c>
      <c r="C25" s="123"/>
      <c r="D25" s="123"/>
      <c r="E25" s="124">
        <f>SUM(E19:E24)</f>
        <v>0</v>
      </c>
    </row>
  </sheetData>
  <protectedRanges>
    <protectedRange sqref="B2 B19:B24 B7:B12" name="UNIT PRICE_1"/>
  </protectedRanges>
  <pageMargins left="0.25" right="0.25" top="0.75" bottom="0.75" header="0.3" footer="0.3"/>
  <pageSetup fitToHeight="0" orientation="landscape" r:id="rId1"/>
  <rowBreaks count="1" manualBreakCount="1">
    <brk id="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C4A59-46D9-42B2-B002-0953496B5E21}">
  <sheetPr>
    <pageSetUpPr fitToPage="1"/>
  </sheetPr>
  <dimension ref="A1:F24"/>
  <sheetViews>
    <sheetView showGridLines="0" zoomScaleNormal="100" zoomScaleSheetLayoutView="75" workbookViewId="0">
      <selection activeCell="A22" sqref="A22:E22"/>
    </sheetView>
  </sheetViews>
  <sheetFormatPr defaultColWidth="9.140625" defaultRowHeight="14.25" x14ac:dyDescent="0.25"/>
  <cols>
    <col min="1" max="1" width="25.85546875" style="9" customWidth="1"/>
    <col min="2" max="2" width="15.5703125" style="9" customWidth="1"/>
    <col min="3" max="3" width="18.5703125" style="9" customWidth="1"/>
    <col min="4" max="4" width="21.28515625" style="9" customWidth="1"/>
    <col min="5" max="5" width="25.85546875" style="9" customWidth="1"/>
    <col min="6" max="16384" width="9.140625" style="9"/>
  </cols>
  <sheetData>
    <row r="1" spans="1:6" ht="23.25" x14ac:dyDescent="0.25">
      <c r="A1" s="29" t="s">
        <v>62</v>
      </c>
      <c r="C1" s="8"/>
      <c r="D1" s="8"/>
      <c r="E1" s="8"/>
      <c r="F1" s="8"/>
    </row>
    <row r="2" spans="1:6" s="17" customFormat="1" ht="15.75" thickBot="1" x14ac:dyDescent="0.3"/>
    <row r="3" spans="1:6" ht="36.75" thickBot="1" x14ac:dyDescent="0.3">
      <c r="A3" s="62" t="s">
        <v>74</v>
      </c>
      <c r="B3" s="63"/>
      <c r="C3" s="63"/>
      <c r="D3" s="72"/>
      <c r="E3" s="73"/>
    </row>
    <row r="4" spans="1:6" ht="18" x14ac:dyDescent="0.25">
      <c r="A4" s="129" t="s">
        <v>8</v>
      </c>
      <c r="B4" s="151"/>
      <c r="C4" s="130"/>
      <c r="D4" s="130"/>
      <c r="E4" s="131"/>
    </row>
    <row r="5" spans="1:6" ht="15" x14ac:dyDescent="0.25">
      <c r="A5" s="139" t="s">
        <v>64</v>
      </c>
      <c r="B5" s="135"/>
      <c r="C5" s="219">
        <f>SUM((C7*D7)+(D8*C8)+(C9*D9)+(C10*D10)+(C11*D11))</f>
        <v>220000</v>
      </c>
      <c r="D5" s="135"/>
      <c r="E5" s="224"/>
    </row>
    <row r="6" spans="1:6" ht="45" x14ac:dyDescent="0.25">
      <c r="A6" s="1" t="s">
        <v>67</v>
      </c>
      <c r="B6" s="47" t="s">
        <v>68</v>
      </c>
      <c r="C6" s="2" t="s">
        <v>1</v>
      </c>
      <c r="D6" s="2" t="s">
        <v>125</v>
      </c>
      <c r="E6" s="5" t="s">
        <v>2</v>
      </c>
    </row>
    <row r="7" spans="1:6" x14ac:dyDescent="0.25">
      <c r="A7" s="113" t="s">
        <v>111</v>
      </c>
      <c r="B7" s="46"/>
      <c r="C7" s="19">
        <v>2</v>
      </c>
      <c r="D7" s="20">
        <v>10000</v>
      </c>
      <c r="E7" s="54">
        <f>((B7*C7)*(D7/1000))</f>
        <v>0</v>
      </c>
    </row>
    <row r="8" spans="1:6" x14ac:dyDescent="0.25">
      <c r="A8" s="113" t="s">
        <v>112</v>
      </c>
      <c r="B8" s="46"/>
      <c r="C8" s="19">
        <v>2</v>
      </c>
      <c r="D8" s="20">
        <v>50000</v>
      </c>
      <c r="E8" s="54">
        <f>((B8*C8)*(D8/1000))</f>
        <v>0</v>
      </c>
    </row>
    <row r="9" spans="1:6" x14ac:dyDescent="0.25">
      <c r="A9" s="113" t="s">
        <v>129</v>
      </c>
      <c r="B9" s="46"/>
      <c r="C9" s="19">
        <v>0</v>
      </c>
      <c r="D9" s="20">
        <v>0</v>
      </c>
      <c r="E9" s="54">
        <f>((B9*C9)*(D9/1000))</f>
        <v>0</v>
      </c>
    </row>
    <row r="10" spans="1:6" x14ac:dyDescent="0.25">
      <c r="A10" s="170" t="s">
        <v>152</v>
      </c>
      <c r="B10" s="46"/>
      <c r="C10" s="19">
        <v>1</v>
      </c>
      <c r="D10" s="20">
        <v>100000</v>
      </c>
      <c r="E10" s="54">
        <f>((B10*C10)*(D10/1000))</f>
        <v>0</v>
      </c>
    </row>
    <row r="11" spans="1:6" x14ac:dyDescent="0.25">
      <c r="A11" s="170" t="s">
        <v>159</v>
      </c>
      <c r="B11" s="11"/>
      <c r="C11" s="19">
        <v>0</v>
      </c>
      <c r="D11" s="20">
        <v>0</v>
      </c>
      <c r="E11" s="196">
        <f>((B11*C11)*(D11/1000))</f>
        <v>0</v>
      </c>
    </row>
    <row r="12" spans="1:6" ht="17.100000000000001" customHeight="1" x14ac:dyDescent="0.25">
      <c r="A12" s="129" t="s">
        <v>9</v>
      </c>
      <c r="B12" s="151"/>
      <c r="C12" s="130"/>
      <c r="D12" s="130"/>
      <c r="E12" s="132"/>
    </row>
    <row r="13" spans="1:6" ht="15" x14ac:dyDescent="0.25">
      <c r="A13" s="139" t="s">
        <v>64</v>
      </c>
      <c r="B13" s="135"/>
      <c r="C13" s="219">
        <f>SUM((C15*D15)+(D16*C16)+(C17*D17)+(C18*D18)+(C19*D19))</f>
        <v>10000</v>
      </c>
      <c r="D13" s="135"/>
      <c r="E13" s="224"/>
    </row>
    <row r="14" spans="1:6" ht="45" x14ac:dyDescent="0.25">
      <c r="A14" s="1" t="s">
        <v>67</v>
      </c>
      <c r="B14" s="47" t="s">
        <v>68</v>
      </c>
      <c r="C14" s="2" t="s">
        <v>1</v>
      </c>
      <c r="D14" s="2" t="s">
        <v>125</v>
      </c>
      <c r="E14" s="5" t="s">
        <v>2</v>
      </c>
    </row>
    <row r="15" spans="1:6" x14ac:dyDescent="0.25">
      <c r="A15" s="113" t="s">
        <v>122</v>
      </c>
      <c r="B15" s="46"/>
      <c r="C15" s="4">
        <v>2</v>
      </c>
      <c r="D15" s="18">
        <v>5000</v>
      </c>
      <c r="E15" s="51">
        <f>((B15*C15)*(D15/1000))</f>
        <v>0</v>
      </c>
    </row>
    <row r="16" spans="1:6" x14ac:dyDescent="0.25">
      <c r="A16" s="113" t="s">
        <v>123</v>
      </c>
      <c r="B16" s="56"/>
      <c r="C16" s="6">
        <v>0</v>
      </c>
      <c r="D16" s="6">
        <v>0</v>
      </c>
      <c r="E16" s="55">
        <f>((B16*C16)*(D16/1000))</f>
        <v>0</v>
      </c>
    </row>
    <row r="17" spans="1:5" x14ac:dyDescent="0.25">
      <c r="A17" s="170" t="s">
        <v>124</v>
      </c>
      <c r="B17" s="11"/>
      <c r="C17" s="4">
        <v>0</v>
      </c>
      <c r="D17" s="4">
        <v>0</v>
      </c>
      <c r="E17" s="51">
        <f>((B17*C17)*(D17/1000))</f>
        <v>0</v>
      </c>
    </row>
    <row r="18" spans="1:5" x14ac:dyDescent="0.25">
      <c r="A18" s="171" t="s">
        <v>143</v>
      </c>
      <c r="B18" s="11"/>
      <c r="C18" s="4">
        <v>0</v>
      </c>
      <c r="D18" s="4">
        <v>0</v>
      </c>
      <c r="E18" s="51">
        <f>((B18*C18)*(D18/1000))</f>
        <v>0</v>
      </c>
    </row>
    <row r="19" spans="1:5" ht="15" thickBot="1" x14ac:dyDescent="0.3">
      <c r="A19" s="114" t="s">
        <v>128</v>
      </c>
      <c r="B19" s="16"/>
      <c r="C19" s="59">
        <v>0</v>
      </c>
      <c r="D19" s="59">
        <v>0</v>
      </c>
      <c r="E19" s="50">
        <f>((B19*C19)*(D19/1000))</f>
        <v>0</v>
      </c>
    </row>
    <row r="20" spans="1:5" s="17" customFormat="1" ht="15.75" thickBot="1" x14ac:dyDescent="0.3">
      <c r="B20" s="100" t="s">
        <v>94</v>
      </c>
      <c r="C20" s="101"/>
      <c r="D20" s="101"/>
      <c r="E20" s="137">
        <f>(SUM(E7:E11)+SUM(E15:E19))</f>
        <v>0</v>
      </c>
    </row>
    <row r="21" spans="1:5" ht="15" thickBot="1" x14ac:dyDescent="0.3"/>
    <row r="22" spans="1:5" ht="45" x14ac:dyDescent="0.25">
      <c r="A22" s="148" t="s">
        <v>146</v>
      </c>
      <c r="B22" s="144" t="s">
        <v>68</v>
      </c>
      <c r="C22" s="144" t="s">
        <v>1</v>
      </c>
      <c r="D22" s="144" t="s">
        <v>125</v>
      </c>
      <c r="E22" s="145" t="s">
        <v>2</v>
      </c>
    </row>
    <row r="23" spans="1:5" ht="30" thickBot="1" x14ac:dyDescent="0.3">
      <c r="A23" s="197" t="s">
        <v>160</v>
      </c>
      <c r="B23" s="146"/>
      <c r="C23" s="147">
        <v>1</v>
      </c>
      <c r="D23" s="147">
        <v>1</v>
      </c>
      <c r="E23" s="143">
        <f>((B23*C23)*(D23/1000))</f>
        <v>0</v>
      </c>
    </row>
    <row r="24" spans="1:5" ht="15.75" thickBot="1" x14ac:dyDescent="0.3">
      <c r="B24" s="88" t="s">
        <v>95</v>
      </c>
      <c r="C24" s="168"/>
      <c r="D24" s="168"/>
      <c r="E24" s="169">
        <f>E23</f>
        <v>0</v>
      </c>
    </row>
  </sheetData>
  <protectedRanges>
    <protectedRange sqref="B2 B7:B11 B15:B19" name="UNIT PRICE_1"/>
  </protectedRanges>
  <pageMargins left="0.25" right="0.25" top="0.75" bottom="0.75" header="0.3" footer="0.3"/>
  <pageSetup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F13C-2EEA-4424-8186-CA72B11349E9}">
  <sheetPr>
    <pageSetUpPr fitToPage="1"/>
  </sheetPr>
  <dimension ref="A1:G21"/>
  <sheetViews>
    <sheetView showGridLines="0" zoomScaleNormal="100" zoomScaleSheetLayoutView="75" workbookViewId="0">
      <selection activeCell="D15" sqref="D15:E15"/>
    </sheetView>
  </sheetViews>
  <sheetFormatPr defaultColWidth="9.140625" defaultRowHeight="14.25" x14ac:dyDescent="0.25"/>
  <cols>
    <col min="1" max="1" width="25.85546875" style="9" customWidth="1"/>
    <col min="2" max="2" width="15.7109375" style="9" customWidth="1"/>
    <col min="3" max="3" width="18.5703125" style="9" customWidth="1"/>
    <col min="4" max="4" width="21.28515625" style="9" customWidth="1"/>
    <col min="5" max="5" width="25.85546875" style="9" customWidth="1"/>
    <col min="6" max="16384" width="9.140625" style="9"/>
  </cols>
  <sheetData>
    <row r="1" spans="1:7" ht="23.25" x14ac:dyDescent="0.25">
      <c r="A1" s="29" t="s">
        <v>62</v>
      </c>
      <c r="C1" s="8"/>
      <c r="D1" s="8"/>
      <c r="E1" s="8"/>
      <c r="F1" s="8"/>
    </row>
    <row r="2" spans="1:7" s="17" customFormat="1" ht="15.75" thickBot="1" x14ac:dyDescent="0.3"/>
    <row r="3" spans="1:7" ht="36.75" thickBot="1" x14ac:dyDescent="0.3">
      <c r="A3" s="62" t="s">
        <v>75</v>
      </c>
      <c r="B3" s="63"/>
      <c r="C3" s="64"/>
      <c r="D3" s="64"/>
      <c r="E3" s="65"/>
      <c r="G3" s="97"/>
    </row>
    <row r="4" spans="1:7" ht="18" x14ac:dyDescent="0.25">
      <c r="A4" s="129" t="s">
        <v>10</v>
      </c>
      <c r="B4" s="151"/>
      <c r="C4" s="155"/>
      <c r="D4" s="130"/>
      <c r="E4" s="173"/>
      <c r="G4" s="102"/>
    </row>
    <row r="5" spans="1:7" ht="15" x14ac:dyDescent="0.25">
      <c r="A5" s="134" t="s">
        <v>63</v>
      </c>
      <c r="B5" s="135"/>
      <c r="C5" s="220">
        <f>SUM((C7*D7)+(D8*C8)+(C9*D9)+(C10*D10))</f>
        <v>1</v>
      </c>
      <c r="D5" s="135"/>
      <c r="E5" s="226"/>
      <c r="G5" s="102"/>
    </row>
    <row r="6" spans="1:7" ht="45" x14ac:dyDescent="0.25">
      <c r="A6" s="1" t="s">
        <v>67</v>
      </c>
      <c r="B6" s="47" t="s">
        <v>68</v>
      </c>
      <c r="C6" s="2" t="s">
        <v>1</v>
      </c>
      <c r="D6" s="2" t="s">
        <v>125</v>
      </c>
      <c r="E6" s="5" t="s">
        <v>2</v>
      </c>
    </row>
    <row r="7" spans="1:7" x14ac:dyDescent="0.25">
      <c r="A7" s="170" t="s">
        <v>120</v>
      </c>
      <c r="B7" s="46"/>
      <c r="C7" s="19">
        <v>1</v>
      </c>
      <c r="D7" s="20">
        <v>1</v>
      </c>
      <c r="E7" s="54">
        <f>((B7*C7)*(D7/1000))</f>
        <v>0</v>
      </c>
    </row>
    <row r="8" spans="1:7" x14ac:dyDescent="0.25">
      <c r="A8" s="171" t="s">
        <v>147</v>
      </c>
      <c r="B8" s="56"/>
      <c r="C8" s="21">
        <v>0</v>
      </c>
      <c r="D8" s="22">
        <v>0</v>
      </c>
      <c r="E8" s="53">
        <f>((B8*C8)*(D8/1000))</f>
        <v>0</v>
      </c>
    </row>
    <row r="9" spans="1:7" x14ac:dyDescent="0.25">
      <c r="A9" s="170" t="s">
        <v>161</v>
      </c>
      <c r="B9" s="11"/>
      <c r="C9" s="19">
        <v>0</v>
      </c>
      <c r="D9" s="4">
        <v>0</v>
      </c>
      <c r="E9" s="54">
        <f>((B9*C9)*(D9/1000))</f>
        <v>0</v>
      </c>
    </row>
    <row r="10" spans="1:7" ht="15" thickBot="1" x14ac:dyDescent="0.3">
      <c r="A10" s="172" t="s">
        <v>162</v>
      </c>
      <c r="B10" s="16"/>
      <c r="C10" s="76">
        <v>0</v>
      </c>
      <c r="D10" s="59">
        <v>0</v>
      </c>
      <c r="E10" s="77">
        <f>((B10*C10)*(D10/1000))</f>
        <v>0</v>
      </c>
    </row>
    <row r="11" spans="1:7" s="17" customFormat="1" ht="15.75" thickBot="1" x14ac:dyDescent="0.3">
      <c r="B11" s="100" t="s">
        <v>96</v>
      </c>
      <c r="C11" s="101"/>
      <c r="D11" s="101"/>
      <c r="E11" s="137">
        <f>SUM(E7:E10)</f>
        <v>0</v>
      </c>
    </row>
    <row r="12" spans="1:7" ht="15" thickBot="1" x14ac:dyDescent="0.3"/>
    <row r="13" spans="1:7" ht="36.75" thickBot="1" x14ac:dyDescent="0.3">
      <c r="A13" s="66" t="s">
        <v>76</v>
      </c>
      <c r="B13" s="67"/>
      <c r="C13" s="68"/>
      <c r="D13" s="68"/>
      <c r="E13" s="69"/>
    </row>
    <row r="14" spans="1:7" ht="18" x14ac:dyDescent="0.25">
      <c r="A14" s="174" t="s">
        <v>10</v>
      </c>
      <c r="B14" s="158"/>
      <c r="C14" s="175"/>
      <c r="D14" s="176"/>
      <c r="E14" s="177"/>
    </row>
    <row r="15" spans="1:7" ht="15" x14ac:dyDescent="0.25">
      <c r="A15" s="134" t="s">
        <v>64</v>
      </c>
      <c r="B15" s="135"/>
      <c r="C15" s="220">
        <f>SUM((C17*D17)+(C18*D18)+(D19*C19)+(C20*D20))</f>
        <v>1000000</v>
      </c>
      <c r="D15" s="135"/>
      <c r="E15" s="226"/>
    </row>
    <row r="16" spans="1:7" ht="45" x14ac:dyDescent="0.25">
      <c r="A16" s="1" t="s">
        <v>67</v>
      </c>
      <c r="B16" s="47" t="s">
        <v>68</v>
      </c>
      <c r="C16" s="2" t="s">
        <v>1</v>
      </c>
      <c r="D16" s="2" t="s">
        <v>125</v>
      </c>
      <c r="E16" s="5" t="s">
        <v>2</v>
      </c>
    </row>
    <row r="17" spans="1:5" x14ac:dyDescent="0.25">
      <c r="A17" s="170" t="s">
        <v>120</v>
      </c>
      <c r="B17" s="46"/>
      <c r="C17" s="19">
        <v>2</v>
      </c>
      <c r="D17" s="20">
        <v>250000</v>
      </c>
      <c r="E17" s="54">
        <f>((B17*C17)*(D17/1000))</f>
        <v>0</v>
      </c>
    </row>
    <row r="18" spans="1:5" x14ac:dyDescent="0.25">
      <c r="A18" s="171" t="s">
        <v>147</v>
      </c>
      <c r="B18" s="56"/>
      <c r="C18" s="21">
        <v>1</v>
      </c>
      <c r="D18" s="22">
        <v>500000</v>
      </c>
      <c r="E18" s="54">
        <f>((B18*C18)*(D18/1000))</f>
        <v>0</v>
      </c>
    </row>
    <row r="19" spans="1:5" x14ac:dyDescent="0.25">
      <c r="A19" s="170" t="s">
        <v>161</v>
      </c>
      <c r="B19" s="11"/>
      <c r="C19" s="19">
        <v>0</v>
      </c>
      <c r="D19" s="4">
        <v>0</v>
      </c>
      <c r="E19" s="54">
        <f>((B19*C19)*(D19/1000))</f>
        <v>0</v>
      </c>
    </row>
    <row r="20" spans="1:5" ht="15" thickBot="1" x14ac:dyDescent="0.3">
      <c r="A20" s="172" t="s">
        <v>162</v>
      </c>
      <c r="B20" s="16"/>
      <c r="C20" s="76">
        <v>0</v>
      </c>
      <c r="D20" s="59">
        <v>0</v>
      </c>
      <c r="E20" s="77">
        <f>((B20*C20)*(D20/1000))</f>
        <v>0</v>
      </c>
    </row>
    <row r="21" spans="1:5" ht="15.75" thickBot="1" x14ac:dyDescent="0.3">
      <c r="B21" s="122" t="s">
        <v>97</v>
      </c>
      <c r="C21" s="123"/>
      <c r="D21" s="123"/>
      <c r="E21" s="124">
        <f>SUM(E17:E20)</f>
        <v>0</v>
      </c>
    </row>
  </sheetData>
  <protectedRanges>
    <protectedRange sqref="B2 B7:B10 B17:B20" name="UNIT PRICE_1"/>
  </protectedRanges>
  <pageMargins left="0.25" right="0.25" top="0.75" bottom="0.75" header="0.3" footer="0.3"/>
  <pageSetup fitToHeight="0" orientation="landscape" r:id="rId1"/>
  <rowBreaks count="1" manualBreakCount="1">
    <brk id="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A5510-A981-40B4-9159-8DDB9A7D2C06}">
  <sheetPr>
    <pageSetUpPr fitToPage="1"/>
  </sheetPr>
  <dimension ref="A1:G23"/>
  <sheetViews>
    <sheetView showGridLines="0" zoomScaleNormal="100" zoomScaleSheetLayoutView="75" workbookViewId="0">
      <selection activeCell="D5" sqref="D5:E5"/>
    </sheetView>
  </sheetViews>
  <sheetFormatPr defaultColWidth="9.140625" defaultRowHeight="14.25" x14ac:dyDescent="0.25"/>
  <cols>
    <col min="1" max="1" width="25.85546875" style="9" customWidth="1"/>
    <col min="2" max="2" width="17.140625" style="9" customWidth="1"/>
    <col min="3" max="3" width="18.5703125" style="9" customWidth="1"/>
    <col min="4" max="4" width="21.28515625" style="9" customWidth="1"/>
    <col min="5" max="5" width="25.85546875" style="9" customWidth="1"/>
    <col min="6" max="16384" width="9.140625" style="9"/>
  </cols>
  <sheetData>
    <row r="1" spans="1:7" ht="23.25" x14ac:dyDescent="0.25">
      <c r="A1" s="29" t="s">
        <v>62</v>
      </c>
      <c r="C1" s="8"/>
      <c r="D1" s="8"/>
      <c r="E1" s="8"/>
      <c r="F1" s="8"/>
    </row>
    <row r="2" spans="1:7" s="17" customFormat="1" ht="15.75" thickBot="1" x14ac:dyDescent="0.3"/>
    <row r="3" spans="1:7" ht="36.75" thickBot="1" x14ac:dyDescent="0.3">
      <c r="A3" s="62" t="s">
        <v>77</v>
      </c>
      <c r="B3" s="63"/>
      <c r="C3" s="64"/>
      <c r="D3" s="64"/>
      <c r="E3" s="65"/>
      <c r="G3" s="97"/>
    </row>
    <row r="4" spans="1:7" ht="18" x14ac:dyDescent="0.25">
      <c r="A4" s="129" t="s">
        <v>59</v>
      </c>
      <c r="B4" s="151"/>
      <c r="C4" s="155"/>
      <c r="D4" s="130"/>
      <c r="E4" s="173"/>
      <c r="G4" s="102"/>
    </row>
    <row r="5" spans="1:7" ht="15" x14ac:dyDescent="0.25">
      <c r="A5" s="134" t="s">
        <v>64</v>
      </c>
      <c r="B5" s="165"/>
      <c r="C5" s="220">
        <f>SUM((C7*D7)+(C8*D8)+(C9*D9)+(C10*D10)+(C11*D11))</f>
        <v>1</v>
      </c>
      <c r="D5" s="219"/>
      <c r="E5" s="227"/>
    </row>
    <row r="6" spans="1:7" ht="45" x14ac:dyDescent="0.25">
      <c r="A6" s="1" t="s">
        <v>67</v>
      </c>
      <c r="B6" s="47" t="s">
        <v>68</v>
      </c>
      <c r="C6" s="2" t="s">
        <v>1</v>
      </c>
      <c r="D6" s="2" t="s">
        <v>125</v>
      </c>
      <c r="E6" s="5" t="s">
        <v>2</v>
      </c>
    </row>
    <row r="7" spans="1:7" x14ac:dyDescent="0.25">
      <c r="A7" s="116" t="s">
        <v>131</v>
      </c>
      <c r="B7" s="46"/>
      <c r="C7" s="21">
        <v>1</v>
      </c>
      <c r="D7" s="22">
        <v>1</v>
      </c>
      <c r="E7" s="53">
        <f>((B7*C7)*(D7/1000))</f>
        <v>0</v>
      </c>
    </row>
    <row r="8" spans="1:7" x14ac:dyDescent="0.25">
      <c r="A8" s="113" t="s">
        <v>132</v>
      </c>
      <c r="B8" s="56"/>
      <c r="C8" s="21">
        <v>0</v>
      </c>
      <c r="D8" s="22">
        <v>0</v>
      </c>
      <c r="E8" s="53">
        <f>((B8*C8)*(D8/1000))</f>
        <v>0</v>
      </c>
    </row>
    <row r="9" spans="1:7" x14ac:dyDescent="0.25">
      <c r="A9" s="115" t="s">
        <v>133</v>
      </c>
      <c r="B9" s="56"/>
      <c r="C9" s="21">
        <v>0</v>
      </c>
      <c r="D9" s="22">
        <v>0</v>
      </c>
      <c r="E9" s="53">
        <f>((B9*C9)*(D9/1000))</f>
        <v>0</v>
      </c>
    </row>
    <row r="10" spans="1:7" x14ac:dyDescent="0.25">
      <c r="A10" s="170" t="s">
        <v>163</v>
      </c>
      <c r="B10" s="11"/>
      <c r="C10" s="19">
        <v>0</v>
      </c>
      <c r="D10" s="4">
        <v>0</v>
      </c>
      <c r="E10" s="54">
        <f>((B10*C10)*(D10/1000))</f>
        <v>0</v>
      </c>
    </row>
    <row r="11" spans="1:7" ht="15" thickBot="1" x14ac:dyDescent="0.3">
      <c r="A11" s="172" t="s">
        <v>164</v>
      </c>
      <c r="B11" s="16"/>
      <c r="C11" s="76">
        <v>0</v>
      </c>
      <c r="D11" s="59">
        <v>0</v>
      </c>
      <c r="E11" s="77">
        <f>((B11*C11)*(D11/1000))</f>
        <v>0</v>
      </c>
    </row>
    <row r="12" spans="1:7" s="17" customFormat="1" ht="15.75" thickBot="1" x14ac:dyDescent="0.3">
      <c r="B12" s="100" t="s">
        <v>98</v>
      </c>
      <c r="C12" s="101"/>
      <c r="D12" s="101"/>
      <c r="E12" s="137">
        <f>SUM(E7:E11)</f>
        <v>0</v>
      </c>
    </row>
    <row r="13" spans="1:7" ht="15" thickBot="1" x14ac:dyDescent="0.3"/>
    <row r="14" spans="1:7" ht="36.75" thickBot="1" x14ac:dyDescent="0.3">
      <c r="A14" s="66" t="s">
        <v>78</v>
      </c>
      <c r="B14" s="67"/>
      <c r="C14" s="68"/>
      <c r="D14" s="68"/>
      <c r="E14" s="69"/>
    </row>
    <row r="15" spans="1:7" ht="18" x14ac:dyDescent="0.25">
      <c r="A15" s="174" t="s">
        <v>59</v>
      </c>
      <c r="B15" s="158"/>
      <c r="C15" s="175"/>
      <c r="D15" s="176"/>
      <c r="E15" s="177"/>
    </row>
    <row r="16" spans="1:7" ht="15" x14ac:dyDescent="0.25">
      <c r="A16" s="134" t="s">
        <v>64</v>
      </c>
      <c r="B16" s="135"/>
      <c r="C16" s="220">
        <f>SUM((C18*D18)+(C19*D19)+(C20*D20)+(D21*C21)+(C22*D22))</f>
        <v>1000000</v>
      </c>
      <c r="D16" s="135"/>
      <c r="E16" s="226"/>
    </row>
    <row r="17" spans="1:5" ht="45" x14ac:dyDescent="0.25">
      <c r="A17" s="1" t="s">
        <v>67</v>
      </c>
      <c r="B17" s="47" t="s">
        <v>68</v>
      </c>
      <c r="C17" s="2" t="s">
        <v>1</v>
      </c>
      <c r="D17" s="2" t="s">
        <v>125</v>
      </c>
      <c r="E17" s="5" t="s">
        <v>2</v>
      </c>
    </row>
    <row r="18" spans="1:5" s="117" customFormat="1" x14ac:dyDescent="0.25">
      <c r="A18" s="116" t="s">
        <v>131</v>
      </c>
      <c r="B18" s="118"/>
      <c r="C18" s="21">
        <v>0</v>
      </c>
      <c r="D18" s="21">
        <v>0</v>
      </c>
      <c r="E18" s="53">
        <f>((B18*C18)*(D18/1000))</f>
        <v>0</v>
      </c>
    </row>
    <row r="19" spans="1:5" x14ac:dyDescent="0.25">
      <c r="A19" s="113" t="s">
        <v>132</v>
      </c>
      <c r="B19" s="46"/>
      <c r="C19" s="21">
        <v>2</v>
      </c>
      <c r="D19" s="22">
        <v>250000</v>
      </c>
      <c r="E19" s="53">
        <f>((B19*C19)*(D19/1000))</f>
        <v>0</v>
      </c>
    </row>
    <row r="20" spans="1:5" x14ac:dyDescent="0.25">
      <c r="A20" s="115" t="s">
        <v>133</v>
      </c>
      <c r="B20" s="56"/>
      <c r="C20" s="21">
        <v>1</v>
      </c>
      <c r="D20" s="22">
        <v>500000</v>
      </c>
      <c r="E20" s="53">
        <f>((B20*C20)*(D20/1000))</f>
        <v>0</v>
      </c>
    </row>
    <row r="21" spans="1:5" x14ac:dyDescent="0.25">
      <c r="A21" s="170" t="s">
        <v>163</v>
      </c>
      <c r="B21" s="11"/>
      <c r="C21" s="19">
        <v>0</v>
      </c>
      <c r="D21" s="4">
        <v>0</v>
      </c>
      <c r="E21" s="54">
        <f>((B21*C21)*(D21/1000))</f>
        <v>0</v>
      </c>
    </row>
    <row r="22" spans="1:5" ht="15" thickBot="1" x14ac:dyDescent="0.3">
      <c r="A22" s="172" t="s">
        <v>164</v>
      </c>
      <c r="B22" s="16"/>
      <c r="C22" s="76">
        <v>0</v>
      </c>
      <c r="D22" s="59">
        <v>0</v>
      </c>
      <c r="E22" s="77">
        <f>((B22*C22)*(D22/1000))</f>
        <v>0</v>
      </c>
    </row>
    <row r="23" spans="1:5" ht="15.75" thickBot="1" x14ac:dyDescent="0.3">
      <c r="B23" s="122" t="s">
        <v>99</v>
      </c>
      <c r="C23" s="123"/>
      <c r="D23" s="123"/>
      <c r="E23" s="124">
        <f>SUM(E18:E22)</f>
        <v>0</v>
      </c>
    </row>
  </sheetData>
  <protectedRanges>
    <protectedRange sqref="B7:B11 B2 B19:B22" name="UNIT PRICE_1"/>
  </protectedRanges>
  <pageMargins left="0.25" right="0.25" top="0.75" bottom="0.75" header="0.3" footer="0.3"/>
  <pageSetup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4349B-10F9-4A4B-9B37-9FC2CA28493A}">
  <sheetPr>
    <pageSetUpPr fitToPage="1"/>
  </sheetPr>
  <dimension ref="A1:G34"/>
  <sheetViews>
    <sheetView showGridLines="0" zoomScaleNormal="100" zoomScaleSheetLayoutView="75" workbookViewId="0">
      <selection activeCell="D5" sqref="D5:E5"/>
    </sheetView>
  </sheetViews>
  <sheetFormatPr defaultColWidth="9.140625" defaultRowHeight="14.25" x14ac:dyDescent="0.25"/>
  <cols>
    <col min="1" max="1" width="25.85546875" style="9" customWidth="1"/>
    <col min="2" max="2" width="14.140625" style="9" customWidth="1"/>
    <col min="3" max="3" width="18.5703125" style="9" customWidth="1"/>
    <col min="4" max="4" width="21.28515625" style="9" customWidth="1"/>
    <col min="5" max="5" width="25.85546875" style="9" customWidth="1"/>
    <col min="6" max="16384" width="9.140625" style="9"/>
  </cols>
  <sheetData>
    <row r="1" spans="1:7" ht="23.25" x14ac:dyDescent="0.25">
      <c r="A1" s="29" t="s">
        <v>62</v>
      </c>
      <c r="C1" s="8"/>
      <c r="D1" s="8"/>
      <c r="E1" s="8"/>
      <c r="F1" s="8"/>
    </row>
    <row r="2" spans="1:7" s="17" customFormat="1" ht="15.75" thickBot="1" x14ac:dyDescent="0.3"/>
    <row r="3" spans="1:7" ht="36.75" thickBot="1" x14ac:dyDescent="0.3">
      <c r="A3" s="62" t="s">
        <v>79</v>
      </c>
      <c r="B3" s="72"/>
      <c r="C3" s="72"/>
      <c r="D3" s="72"/>
      <c r="E3" s="73"/>
    </row>
    <row r="4" spans="1:7" ht="18" x14ac:dyDescent="0.25">
      <c r="A4" s="129" t="s">
        <v>11</v>
      </c>
      <c r="B4" s="151"/>
      <c r="C4" s="130"/>
      <c r="D4" s="130"/>
      <c r="E4" s="131"/>
    </row>
    <row r="5" spans="1:7" ht="15" x14ac:dyDescent="0.25">
      <c r="A5" s="139" t="s">
        <v>64</v>
      </c>
      <c r="B5" s="165"/>
      <c r="C5" s="219">
        <f>SUM((C7*D7)+(C8*D8)+(C9*D9)+(C10*D10)+(C11*D11))</f>
        <v>1</v>
      </c>
      <c r="D5" s="219"/>
      <c r="E5" s="221"/>
    </row>
    <row r="6" spans="1:7" ht="45" x14ac:dyDescent="0.25">
      <c r="A6" s="1" t="s">
        <v>67</v>
      </c>
      <c r="B6" s="47" t="s">
        <v>68</v>
      </c>
      <c r="C6" s="2" t="s">
        <v>1</v>
      </c>
      <c r="D6" s="2" t="s">
        <v>125</v>
      </c>
      <c r="E6" s="5" t="s">
        <v>2</v>
      </c>
      <c r="G6" s="97"/>
    </row>
    <row r="7" spans="1:7" x14ac:dyDescent="0.25">
      <c r="A7" s="116" t="s">
        <v>131</v>
      </c>
      <c r="B7" s="11"/>
      <c r="C7" s="10">
        <v>1</v>
      </c>
      <c r="D7" s="4">
        <v>1</v>
      </c>
      <c r="E7" s="51">
        <f>((B7*C7)*(D7/1000))</f>
        <v>0</v>
      </c>
    </row>
    <row r="8" spans="1:7" x14ac:dyDescent="0.25">
      <c r="A8" s="113" t="s">
        <v>132</v>
      </c>
      <c r="B8" s="11"/>
      <c r="C8" s="10">
        <v>0</v>
      </c>
      <c r="D8" s="4">
        <v>0</v>
      </c>
      <c r="E8" s="51">
        <f>((B8*C8)*(D8/1000))</f>
        <v>0</v>
      </c>
      <c r="G8" s="102"/>
    </row>
    <row r="9" spans="1:7" x14ac:dyDescent="0.25">
      <c r="A9" s="115" t="s">
        <v>133</v>
      </c>
      <c r="B9" s="11"/>
      <c r="C9" s="10">
        <v>0</v>
      </c>
      <c r="D9" s="4">
        <v>0</v>
      </c>
      <c r="E9" s="51">
        <f>((B9*C9)*(D9/1000))</f>
        <v>0</v>
      </c>
    </row>
    <row r="10" spans="1:7" x14ac:dyDescent="0.25">
      <c r="A10" s="170" t="s">
        <v>163</v>
      </c>
      <c r="B10" s="11"/>
      <c r="C10" s="10">
        <v>0</v>
      </c>
      <c r="D10" s="4">
        <v>0</v>
      </c>
      <c r="E10" s="51">
        <f>((B10*C10)*(D10/1000))</f>
        <v>0</v>
      </c>
    </row>
    <row r="11" spans="1:7" x14ac:dyDescent="0.25">
      <c r="A11" s="170" t="s">
        <v>164</v>
      </c>
      <c r="B11" s="11"/>
      <c r="C11" s="10">
        <v>0</v>
      </c>
      <c r="D11" s="4">
        <v>0</v>
      </c>
      <c r="E11" s="51">
        <f>((B11*C11)*(D11/1000))</f>
        <v>0</v>
      </c>
    </row>
    <row r="12" spans="1:7" ht="18" x14ac:dyDescent="0.25">
      <c r="A12" s="129" t="s">
        <v>12</v>
      </c>
      <c r="B12" s="151"/>
      <c r="C12" s="130"/>
      <c r="D12" s="130"/>
      <c r="E12" s="131"/>
    </row>
    <row r="13" spans="1:7" ht="15" x14ac:dyDescent="0.25">
      <c r="A13" s="139" t="s">
        <v>64</v>
      </c>
      <c r="B13" s="135"/>
      <c r="C13" s="220">
        <f>SUM((C15*D15)+(D16*C16)+(C17*D17)+(C18*D18)+(C19*D19))</f>
        <v>350000</v>
      </c>
      <c r="D13" s="135"/>
      <c r="E13" s="226"/>
    </row>
    <row r="14" spans="1:7" ht="45" x14ac:dyDescent="0.25">
      <c r="A14" s="1" t="s">
        <v>67</v>
      </c>
      <c r="B14" s="47" t="s">
        <v>68</v>
      </c>
      <c r="C14" s="2" t="s">
        <v>1</v>
      </c>
      <c r="D14" s="2" t="s">
        <v>125</v>
      </c>
      <c r="E14" s="5" t="s">
        <v>2</v>
      </c>
    </row>
    <row r="15" spans="1:7" x14ac:dyDescent="0.25">
      <c r="A15" s="113" t="s">
        <v>130</v>
      </c>
      <c r="B15" s="46"/>
      <c r="C15" s="10">
        <v>0</v>
      </c>
      <c r="D15" s="4">
        <v>0</v>
      </c>
      <c r="E15" s="51">
        <f>((B15*C15)*(D15/1000))</f>
        <v>0</v>
      </c>
    </row>
    <row r="16" spans="1:7" x14ac:dyDescent="0.25">
      <c r="A16" s="93" t="s">
        <v>121</v>
      </c>
      <c r="B16" s="46"/>
      <c r="C16" s="23">
        <v>2</v>
      </c>
      <c r="D16" s="6">
        <v>100000</v>
      </c>
      <c r="E16" s="51">
        <f>((B16*C16)*(D16/1000))</f>
        <v>0</v>
      </c>
    </row>
    <row r="17" spans="1:5" x14ac:dyDescent="0.25">
      <c r="A17" s="170" t="s">
        <v>148</v>
      </c>
      <c r="B17" s="46"/>
      <c r="C17" s="10">
        <v>1</v>
      </c>
      <c r="D17" s="4">
        <v>150000</v>
      </c>
      <c r="E17" s="51">
        <f>((B17*C17)*(D17/1000))</f>
        <v>0</v>
      </c>
    </row>
    <row r="18" spans="1:5" x14ac:dyDescent="0.25">
      <c r="A18" s="170" t="s">
        <v>165</v>
      </c>
      <c r="B18" s="11"/>
      <c r="C18" s="186">
        <v>0</v>
      </c>
      <c r="D18" s="186">
        <v>0</v>
      </c>
      <c r="E18" s="51">
        <f>((B18*C18)*(D18/1000))</f>
        <v>0</v>
      </c>
    </row>
    <row r="19" spans="1:5" ht="15" thickBot="1" x14ac:dyDescent="0.3">
      <c r="A19" s="172" t="s">
        <v>166</v>
      </c>
      <c r="B19" s="16"/>
      <c r="C19" s="178">
        <v>0</v>
      </c>
      <c r="D19" s="178">
        <v>0</v>
      </c>
      <c r="E19" s="50">
        <f>((B19*C19)*(D19/1000))</f>
        <v>0</v>
      </c>
    </row>
    <row r="20" spans="1:5" s="17" customFormat="1" ht="15.75" thickBot="1" x14ac:dyDescent="0.3">
      <c r="B20" s="100" t="s">
        <v>100</v>
      </c>
      <c r="C20" s="101"/>
      <c r="D20" s="101"/>
      <c r="E20" s="137">
        <f>(SUM(E7:E11)+SUM(E15:E19))</f>
        <v>0</v>
      </c>
    </row>
    <row r="21" spans="1:5" ht="15" thickBot="1" x14ac:dyDescent="0.3"/>
    <row r="22" spans="1:5" ht="36.75" thickBot="1" x14ac:dyDescent="0.3">
      <c r="A22" s="66" t="s">
        <v>80</v>
      </c>
      <c r="B22" s="74"/>
      <c r="C22" s="74"/>
      <c r="D22" s="74"/>
      <c r="E22" s="75"/>
    </row>
    <row r="23" spans="1:5" ht="18" x14ac:dyDescent="0.25">
      <c r="A23" s="174" t="s">
        <v>11</v>
      </c>
      <c r="B23" s="158"/>
      <c r="C23" s="176"/>
      <c r="D23" s="176"/>
      <c r="E23" s="180"/>
    </row>
    <row r="24" spans="1:5" ht="15" x14ac:dyDescent="0.25">
      <c r="A24" s="139" t="s">
        <v>64</v>
      </c>
      <c r="B24" s="135"/>
      <c r="C24" s="219">
        <f>SUM((C26*D26)+(C27*D27)+(D28*C28)+(C29*D29)+(C30*D30))</f>
        <v>3500000</v>
      </c>
      <c r="D24" s="135"/>
      <c r="E24" s="224"/>
    </row>
    <row r="25" spans="1:5" ht="45" x14ac:dyDescent="0.25">
      <c r="A25" s="1" t="s">
        <v>67</v>
      </c>
      <c r="B25" s="47" t="s">
        <v>68</v>
      </c>
      <c r="C25" s="2" t="s">
        <v>1</v>
      </c>
      <c r="D25" s="2" t="s">
        <v>125</v>
      </c>
      <c r="E25" s="5" t="s">
        <v>2</v>
      </c>
    </row>
    <row r="26" spans="1:5" s="117" customFormat="1" x14ac:dyDescent="0.25">
      <c r="A26" s="116" t="s">
        <v>131</v>
      </c>
      <c r="B26" s="118"/>
      <c r="C26" s="19">
        <v>0</v>
      </c>
      <c r="D26" s="19">
        <v>0</v>
      </c>
      <c r="E26" s="51">
        <f>((B26*C26)*(D26/1000))</f>
        <v>0</v>
      </c>
    </row>
    <row r="27" spans="1:5" x14ac:dyDescent="0.25">
      <c r="A27" s="113" t="s">
        <v>132</v>
      </c>
      <c r="B27" s="11"/>
      <c r="C27" s="10">
        <v>14</v>
      </c>
      <c r="D27" s="4">
        <v>250000</v>
      </c>
      <c r="E27" s="51">
        <f>((B27*C27)*(D27/1000))</f>
        <v>0</v>
      </c>
    </row>
    <row r="28" spans="1:5" x14ac:dyDescent="0.25">
      <c r="A28" s="113" t="s">
        <v>133</v>
      </c>
      <c r="B28" s="11"/>
      <c r="C28" s="10">
        <v>0</v>
      </c>
      <c r="D28" s="4">
        <v>0</v>
      </c>
      <c r="E28" s="51">
        <f>((B28*C28)*(D28/1000))</f>
        <v>0</v>
      </c>
    </row>
    <row r="29" spans="1:5" x14ac:dyDescent="0.25">
      <c r="A29" s="170" t="s">
        <v>163</v>
      </c>
      <c r="B29" s="11"/>
      <c r="C29" s="10">
        <v>0</v>
      </c>
      <c r="D29" s="4">
        <v>0</v>
      </c>
      <c r="E29" s="51">
        <f>((B29*C29)*(D29/1000))</f>
        <v>0</v>
      </c>
    </row>
    <row r="30" spans="1:5" x14ac:dyDescent="0.25">
      <c r="A30" s="170" t="s">
        <v>164</v>
      </c>
      <c r="B30" s="11"/>
      <c r="C30" s="10">
        <v>0</v>
      </c>
      <c r="D30" s="4">
        <v>0</v>
      </c>
      <c r="E30" s="51">
        <f>((B30*C30)*(D30/1000))</f>
        <v>0</v>
      </c>
    </row>
    <row r="31" spans="1:5" x14ac:dyDescent="0.25">
      <c r="A31" s="181"/>
      <c r="B31" s="111"/>
      <c r="C31" s="183"/>
      <c r="D31" s="109"/>
      <c r="E31" s="184"/>
    </row>
    <row r="32" spans="1:5" ht="45" x14ac:dyDescent="0.25">
      <c r="A32" s="162" t="s">
        <v>12</v>
      </c>
      <c r="B32" s="107" t="s">
        <v>68</v>
      </c>
      <c r="C32" s="107" t="s">
        <v>1</v>
      </c>
      <c r="D32" s="107" t="s">
        <v>125</v>
      </c>
      <c r="E32" s="149" t="s">
        <v>2</v>
      </c>
    </row>
    <row r="33" spans="1:5" ht="30" thickBot="1" x14ac:dyDescent="0.3">
      <c r="A33" s="182" t="s">
        <v>149</v>
      </c>
      <c r="B33" s="146"/>
      <c r="C33" s="147">
        <v>1</v>
      </c>
      <c r="D33" s="147">
        <v>1</v>
      </c>
      <c r="E33" s="143">
        <f>((B33*C33)*(D33/1000))</f>
        <v>0</v>
      </c>
    </row>
    <row r="34" spans="1:5" ht="15.75" thickBot="1" x14ac:dyDescent="0.3">
      <c r="B34" s="122" t="s">
        <v>101</v>
      </c>
      <c r="C34" s="123"/>
      <c r="D34" s="123"/>
      <c r="E34" s="124">
        <f>(SUM(E26:E30)+E33)</f>
        <v>0</v>
      </c>
    </row>
  </sheetData>
  <protectedRanges>
    <protectedRange sqref="B2 B15:B19 B27:B31 B7:B11" name="UNIT PRICE_1"/>
  </protectedRanges>
  <pageMargins left="0.25" right="0.25" top="0.75" bottom="0.75" header="0.3" footer="0.3"/>
  <pageSetup fitToHeight="0" orientation="landscape" r:id="rId1"/>
  <rowBreaks count="1" manualBreakCount="1">
    <brk id="1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14287-4EB8-4593-920A-63A60C99786C}">
  <sheetPr>
    <pageSetUpPr fitToPage="1"/>
  </sheetPr>
  <dimension ref="A1:G43"/>
  <sheetViews>
    <sheetView showGridLines="0" zoomScaleNormal="100" zoomScaleSheetLayoutView="75" workbookViewId="0">
      <selection activeCell="E44" sqref="E44"/>
    </sheetView>
  </sheetViews>
  <sheetFormatPr defaultColWidth="9.140625" defaultRowHeight="14.25" x14ac:dyDescent="0.25"/>
  <cols>
    <col min="1" max="1" width="25.85546875" style="9" customWidth="1"/>
    <col min="2" max="2" width="15.7109375" style="9" customWidth="1"/>
    <col min="3" max="3" width="18.5703125" style="9" customWidth="1"/>
    <col min="4" max="4" width="21.28515625" style="9" customWidth="1"/>
    <col min="5" max="5" width="27.7109375" style="9" customWidth="1"/>
    <col min="6" max="16384" width="9.140625" style="9"/>
  </cols>
  <sheetData>
    <row r="1" spans="1:7" ht="23.25" x14ac:dyDescent="0.25">
      <c r="A1" s="29" t="s">
        <v>62</v>
      </c>
      <c r="C1" s="8"/>
      <c r="D1" s="8"/>
      <c r="E1" s="8"/>
      <c r="F1" s="8"/>
    </row>
    <row r="2" spans="1:7" s="17" customFormat="1" ht="15.75" thickBot="1" x14ac:dyDescent="0.3"/>
    <row r="3" spans="1:7" ht="36.75" thickBot="1" x14ac:dyDescent="0.3">
      <c r="A3" s="62" t="s">
        <v>81</v>
      </c>
      <c r="B3" s="64"/>
      <c r="C3" s="64"/>
      <c r="D3" s="64"/>
      <c r="E3" s="65"/>
      <c r="G3" s="97"/>
    </row>
    <row r="4" spans="1:7" ht="18" x14ac:dyDescent="0.25">
      <c r="A4" s="129" t="s">
        <v>13</v>
      </c>
      <c r="B4" s="151"/>
      <c r="C4" s="130"/>
      <c r="D4" s="130"/>
      <c r="E4" s="131"/>
      <c r="G4" s="102"/>
    </row>
    <row r="5" spans="1:7" ht="15" x14ac:dyDescent="0.25">
      <c r="A5" s="139" t="s">
        <v>63</v>
      </c>
      <c r="B5" s="165"/>
      <c r="C5" s="219">
        <f>SUM((C7*D7)+(C8*D8)+(C9*D9)+(C10*D10)+(C11*D11)+(C12*D12)+(C13*D13)+(C14*D14)+(C15*D15)+(C16*D16)+(C17*D17)+(C18*D18)+(C19*D19)+(C20*D20)+(C21*D21))</f>
        <v>700000</v>
      </c>
      <c r="D5" s="219"/>
      <c r="E5" s="221"/>
    </row>
    <row r="6" spans="1:7" ht="45" x14ac:dyDescent="0.25">
      <c r="A6" s="1" t="s">
        <v>67</v>
      </c>
      <c r="B6" s="47" t="s">
        <v>68</v>
      </c>
      <c r="C6" s="2" t="s">
        <v>1</v>
      </c>
      <c r="D6" s="2" t="s">
        <v>125</v>
      </c>
      <c r="E6" s="5" t="s">
        <v>2</v>
      </c>
    </row>
    <row r="7" spans="1:7" x14ac:dyDescent="0.25">
      <c r="A7" s="113" t="s">
        <v>134</v>
      </c>
      <c r="B7" s="46"/>
      <c r="C7" s="10">
        <v>4</v>
      </c>
      <c r="D7" s="4">
        <v>175000</v>
      </c>
      <c r="E7" s="51">
        <f t="shared" ref="E7:E21" si="0">((B7*C7)*(D7/1000))</f>
        <v>0</v>
      </c>
    </row>
    <row r="8" spans="1:7" x14ac:dyDescent="0.25">
      <c r="A8" s="113" t="s">
        <v>135</v>
      </c>
      <c r="B8" s="46"/>
      <c r="C8" s="10">
        <v>0</v>
      </c>
      <c r="D8" s="4">
        <v>0</v>
      </c>
      <c r="E8" s="51">
        <f t="shared" si="0"/>
        <v>0</v>
      </c>
    </row>
    <row r="9" spans="1:7" x14ac:dyDescent="0.25">
      <c r="A9" s="113" t="s">
        <v>136</v>
      </c>
      <c r="B9" s="46"/>
      <c r="C9" s="10">
        <v>0</v>
      </c>
      <c r="D9" s="4">
        <v>0</v>
      </c>
      <c r="E9" s="51">
        <f t="shared" si="0"/>
        <v>0</v>
      </c>
    </row>
    <row r="10" spans="1:7" x14ac:dyDescent="0.25">
      <c r="A10" s="113" t="s">
        <v>137</v>
      </c>
      <c r="B10" s="46"/>
      <c r="C10" s="10">
        <v>0</v>
      </c>
      <c r="D10" s="14">
        <v>0</v>
      </c>
      <c r="E10" s="51">
        <f t="shared" si="0"/>
        <v>0</v>
      </c>
    </row>
    <row r="11" spans="1:7" x14ac:dyDescent="0.25">
      <c r="A11" s="113" t="s">
        <v>138</v>
      </c>
      <c r="B11" s="46"/>
      <c r="C11" s="10">
        <v>0</v>
      </c>
      <c r="D11" s="4">
        <v>0</v>
      </c>
      <c r="E11" s="51">
        <f t="shared" si="0"/>
        <v>0</v>
      </c>
    </row>
    <row r="12" spans="1:7" x14ac:dyDescent="0.25">
      <c r="A12" s="113" t="s">
        <v>139</v>
      </c>
      <c r="B12" s="56"/>
      <c r="C12" s="23">
        <v>0</v>
      </c>
      <c r="D12" s="6">
        <v>0</v>
      </c>
      <c r="E12" s="55">
        <f t="shared" si="0"/>
        <v>0</v>
      </c>
    </row>
    <row r="13" spans="1:7" x14ac:dyDescent="0.25">
      <c r="A13" s="120" t="s">
        <v>140</v>
      </c>
      <c r="B13" s="56"/>
      <c r="C13" s="23">
        <v>0</v>
      </c>
      <c r="D13" s="6">
        <v>0</v>
      </c>
      <c r="E13" s="55">
        <f t="shared" si="0"/>
        <v>0</v>
      </c>
    </row>
    <row r="14" spans="1:7" x14ac:dyDescent="0.25">
      <c r="A14" s="121" t="s">
        <v>141</v>
      </c>
      <c r="B14" s="56"/>
      <c r="C14" s="23">
        <v>0</v>
      </c>
      <c r="D14" s="6">
        <v>0</v>
      </c>
      <c r="E14" s="55">
        <f t="shared" si="0"/>
        <v>0</v>
      </c>
    </row>
    <row r="15" spans="1:7" x14ac:dyDescent="0.25">
      <c r="A15" s="121" t="s">
        <v>142</v>
      </c>
      <c r="B15" s="56"/>
      <c r="C15" s="23">
        <v>0</v>
      </c>
      <c r="D15" s="6">
        <v>0</v>
      </c>
      <c r="E15" s="55">
        <f t="shared" si="0"/>
        <v>0</v>
      </c>
    </row>
    <row r="16" spans="1:7" x14ac:dyDescent="0.25">
      <c r="A16" s="170" t="s">
        <v>167</v>
      </c>
      <c r="B16" s="11"/>
      <c r="C16" s="10">
        <v>0</v>
      </c>
      <c r="D16" s="4">
        <v>0</v>
      </c>
      <c r="E16" s="51">
        <f t="shared" si="0"/>
        <v>0</v>
      </c>
    </row>
    <row r="17" spans="1:7" x14ac:dyDescent="0.25">
      <c r="A17" s="170" t="s">
        <v>168</v>
      </c>
      <c r="B17" s="11"/>
      <c r="C17" s="10">
        <v>0</v>
      </c>
      <c r="D17" s="4">
        <v>0</v>
      </c>
      <c r="E17" s="51">
        <f t="shared" si="0"/>
        <v>0</v>
      </c>
    </row>
    <row r="18" spans="1:7" x14ac:dyDescent="0.25">
      <c r="A18" s="170" t="s">
        <v>169</v>
      </c>
      <c r="B18" s="11"/>
      <c r="C18" s="10">
        <v>0</v>
      </c>
      <c r="D18" s="4">
        <v>0</v>
      </c>
      <c r="E18" s="51">
        <f t="shared" si="0"/>
        <v>0</v>
      </c>
    </row>
    <row r="19" spans="1:7" x14ac:dyDescent="0.25">
      <c r="A19" s="170" t="s">
        <v>170</v>
      </c>
      <c r="B19" s="11"/>
      <c r="C19" s="10">
        <v>0</v>
      </c>
      <c r="D19" s="4">
        <v>0</v>
      </c>
      <c r="E19" s="51">
        <f t="shared" si="0"/>
        <v>0</v>
      </c>
    </row>
    <row r="20" spans="1:7" x14ac:dyDescent="0.25">
      <c r="A20" s="170" t="s">
        <v>171</v>
      </c>
      <c r="B20" s="11"/>
      <c r="C20" s="10">
        <v>0</v>
      </c>
      <c r="D20" s="4">
        <v>0</v>
      </c>
      <c r="E20" s="51">
        <f t="shared" si="0"/>
        <v>0</v>
      </c>
    </row>
    <row r="21" spans="1:7" ht="15" thickBot="1" x14ac:dyDescent="0.3">
      <c r="A21" s="170" t="s">
        <v>172</v>
      </c>
      <c r="B21" s="11"/>
      <c r="C21" s="10">
        <v>0</v>
      </c>
      <c r="D21" s="4">
        <v>0</v>
      </c>
      <c r="E21" s="51">
        <f t="shared" si="0"/>
        <v>0</v>
      </c>
    </row>
    <row r="22" spans="1:7" ht="15.75" thickBot="1" x14ac:dyDescent="0.3">
      <c r="B22" s="86" t="s">
        <v>102</v>
      </c>
      <c r="C22" s="87"/>
      <c r="D22" s="87"/>
      <c r="E22" s="89">
        <f>SUM(E7:E21)</f>
        <v>0</v>
      </c>
    </row>
    <row r="23" spans="1:7" ht="15.75" thickBot="1" x14ac:dyDescent="0.3">
      <c r="A23" s="231"/>
      <c r="B23" s="228"/>
      <c r="C23" s="229"/>
      <c r="D23" s="229"/>
      <c r="E23" s="230"/>
    </row>
    <row r="24" spans="1:7" ht="36.75" thickBot="1" x14ac:dyDescent="0.3">
      <c r="A24" s="66" t="s">
        <v>82</v>
      </c>
      <c r="B24" s="68"/>
      <c r="C24" s="68"/>
      <c r="D24" s="68"/>
      <c r="E24" s="69"/>
    </row>
    <row r="25" spans="1:7" ht="18" x14ac:dyDescent="0.25">
      <c r="A25" s="174" t="s">
        <v>13</v>
      </c>
      <c r="B25" s="158"/>
      <c r="C25" s="176"/>
      <c r="D25" s="176"/>
      <c r="E25" s="180"/>
    </row>
    <row r="26" spans="1:7" ht="15" x14ac:dyDescent="0.25">
      <c r="A26" s="139" t="s">
        <v>64</v>
      </c>
      <c r="B26" s="135"/>
      <c r="C26" s="219">
        <f>SUM((C28*D28)+(D29*C29)+(C30*D30)+(C31*D31)+(C32*D32)+(C33*D33)+(D34*C34)+(C35*D35)+(C36*D36)+(C37*D37)+(C38*D38)+(C39*D39)+(C40*D40)+(C41*D41)+(C42*D42))</f>
        <v>36500000</v>
      </c>
      <c r="D26" s="135"/>
      <c r="E26" s="224"/>
    </row>
    <row r="27" spans="1:7" ht="45" x14ac:dyDescent="0.25">
      <c r="A27" s="1" t="s">
        <v>67</v>
      </c>
      <c r="B27" s="47" t="s">
        <v>68</v>
      </c>
      <c r="C27" s="2" t="s">
        <v>1</v>
      </c>
      <c r="D27" s="2" t="s">
        <v>125</v>
      </c>
      <c r="E27" s="5" t="s">
        <v>2</v>
      </c>
      <c r="G27" s="102"/>
    </row>
    <row r="28" spans="1:7" x14ac:dyDescent="0.25">
      <c r="A28" s="113" t="s">
        <v>134</v>
      </c>
      <c r="B28" s="46"/>
      <c r="C28" s="10">
        <v>2</v>
      </c>
      <c r="D28" s="4">
        <v>250000</v>
      </c>
      <c r="E28" s="51">
        <f t="shared" ref="E28:E42" si="1">((B28*C28)*(D28/1000))</f>
        <v>0</v>
      </c>
    </row>
    <row r="29" spans="1:7" x14ac:dyDescent="0.25">
      <c r="A29" s="113" t="s">
        <v>135</v>
      </c>
      <c r="B29" s="46"/>
      <c r="C29" s="10">
        <v>2</v>
      </c>
      <c r="D29" s="4">
        <v>500000</v>
      </c>
      <c r="E29" s="51">
        <f t="shared" si="1"/>
        <v>0</v>
      </c>
    </row>
    <row r="30" spans="1:7" x14ac:dyDescent="0.25">
      <c r="A30" s="113" t="s">
        <v>136</v>
      </c>
      <c r="B30" s="46"/>
      <c r="C30" s="10">
        <v>0</v>
      </c>
      <c r="D30" s="4">
        <v>0</v>
      </c>
      <c r="E30" s="51">
        <f t="shared" si="1"/>
        <v>0</v>
      </c>
    </row>
    <row r="31" spans="1:7" x14ac:dyDescent="0.25">
      <c r="A31" s="113" t="s">
        <v>137</v>
      </c>
      <c r="B31" s="46"/>
      <c r="C31" s="10">
        <v>7</v>
      </c>
      <c r="D31" s="14">
        <v>1000000</v>
      </c>
      <c r="E31" s="51">
        <f t="shared" si="1"/>
        <v>0</v>
      </c>
    </row>
    <row r="32" spans="1:7" x14ac:dyDescent="0.25">
      <c r="A32" s="113" t="s">
        <v>138</v>
      </c>
      <c r="B32" s="46"/>
      <c r="C32" s="23">
        <v>0</v>
      </c>
      <c r="D32" s="119">
        <v>0</v>
      </c>
      <c r="E32" s="51">
        <f t="shared" si="1"/>
        <v>0</v>
      </c>
    </row>
    <row r="33" spans="1:5" x14ac:dyDescent="0.25">
      <c r="A33" s="113" t="s">
        <v>139</v>
      </c>
      <c r="B33" s="46"/>
      <c r="C33" s="23">
        <v>0</v>
      </c>
      <c r="D33" s="119">
        <v>0</v>
      </c>
      <c r="E33" s="51">
        <f t="shared" si="1"/>
        <v>0</v>
      </c>
    </row>
    <row r="34" spans="1:5" x14ac:dyDescent="0.25">
      <c r="A34" s="120" t="s">
        <v>140</v>
      </c>
      <c r="B34" s="46"/>
      <c r="C34" s="23">
        <v>12</v>
      </c>
      <c r="D34" s="6">
        <v>2000000</v>
      </c>
      <c r="E34" s="51">
        <f t="shared" si="1"/>
        <v>0</v>
      </c>
    </row>
    <row r="35" spans="1:5" x14ac:dyDescent="0.25">
      <c r="A35" s="121" t="s">
        <v>141</v>
      </c>
      <c r="B35" s="56"/>
      <c r="C35" s="23">
        <v>0</v>
      </c>
      <c r="D35" s="6">
        <v>0</v>
      </c>
      <c r="E35" s="51">
        <f t="shared" si="1"/>
        <v>0</v>
      </c>
    </row>
    <row r="36" spans="1:5" x14ac:dyDescent="0.25">
      <c r="A36" s="121" t="s">
        <v>142</v>
      </c>
      <c r="B36" s="56"/>
      <c r="C36" s="23">
        <v>0</v>
      </c>
      <c r="D36" s="6">
        <v>0</v>
      </c>
      <c r="E36" s="51">
        <f t="shared" si="1"/>
        <v>0</v>
      </c>
    </row>
    <row r="37" spans="1:5" x14ac:dyDescent="0.25">
      <c r="A37" s="170" t="s">
        <v>167</v>
      </c>
      <c r="B37" s="11"/>
      <c r="C37" s="10">
        <v>0</v>
      </c>
      <c r="D37" s="4">
        <v>0</v>
      </c>
      <c r="E37" s="51">
        <f t="shared" si="1"/>
        <v>0</v>
      </c>
    </row>
    <row r="38" spans="1:5" x14ac:dyDescent="0.25">
      <c r="A38" s="170" t="s">
        <v>168</v>
      </c>
      <c r="B38" s="11"/>
      <c r="C38" s="10">
        <v>0</v>
      </c>
      <c r="D38" s="4">
        <v>0</v>
      </c>
      <c r="E38" s="51">
        <f t="shared" si="1"/>
        <v>0</v>
      </c>
    </row>
    <row r="39" spans="1:5" x14ac:dyDescent="0.25">
      <c r="A39" s="170" t="s">
        <v>169</v>
      </c>
      <c r="B39" s="11"/>
      <c r="C39" s="10">
        <v>0</v>
      </c>
      <c r="D39" s="4">
        <v>0</v>
      </c>
      <c r="E39" s="51">
        <f t="shared" si="1"/>
        <v>0</v>
      </c>
    </row>
    <row r="40" spans="1:5" x14ac:dyDescent="0.25">
      <c r="A40" s="170" t="s">
        <v>170</v>
      </c>
      <c r="B40" s="11"/>
      <c r="C40" s="10">
        <v>0</v>
      </c>
      <c r="D40" s="4">
        <v>0</v>
      </c>
      <c r="E40" s="51">
        <f t="shared" si="1"/>
        <v>0</v>
      </c>
    </row>
    <row r="41" spans="1:5" x14ac:dyDescent="0.25">
      <c r="A41" s="170" t="s">
        <v>171</v>
      </c>
      <c r="B41" s="11"/>
      <c r="C41" s="10">
        <v>1</v>
      </c>
      <c r="D41" s="4">
        <v>4000000</v>
      </c>
      <c r="E41" s="51">
        <f t="shared" si="1"/>
        <v>0</v>
      </c>
    </row>
    <row r="42" spans="1:5" x14ac:dyDescent="0.25">
      <c r="A42" s="170" t="s">
        <v>172</v>
      </c>
      <c r="B42" s="11"/>
      <c r="C42" s="10">
        <v>0</v>
      </c>
      <c r="D42" s="4">
        <v>0</v>
      </c>
      <c r="E42" s="51">
        <f t="shared" si="1"/>
        <v>0</v>
      </c>
    </row>
    <row r="43" spans="1:5" ht="15.75" thickBot="1" x14ac:dyDescent="0.3">
      <c r="B43" s="122" t="s">
        <v>103</v>
      </c>
      <c r="C43" s="123"/>
      <c r="D43" s="123"/>
      <c r="E43" s="124">
        <f>SUM(E28:E42)</f>
        <v>0</v>
      </c>
    </row>
  </sheetData>
  <protectedRanges>
    <protectedRange sqref="B7:B15 B2 B28:B36" name="UNIT PRICE_1"/>
  </protectedRanges>
  <pageMargins left="0.25" right="0.25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42E6A4A5157648A177DB9567B8A749" ma:contentTypeVersion="3" ma:contentTypeDescription="Create a new document." ma:contentTypeScope="" ma:versionID="4f602dc2e963a1fa4e501a0b803d81e0">
  <xsd:schema xmlns:xsd="http://www.w3.org/2001/XMLSchema" xmlns:xs="http://www.w3.org/2001/XMLSchema" xmlns:p="http://schemas.microsoft.com/office/2006/metadata/properties" xmlns:ns2="ec6ddf80-dcf6-46bd-9a00-d2511411399e" xmlns:ns3="3709fe28-bd47-4382-9c14-0208c45d13bd" targetNamespace="http://schemas.microsoft.com/office/2006/metadata/properties" ma:root="true" ma:fieldsID="2abd3be7b17fde2a8619e6353e7d0485" ns2:_="" ns3:_="">
    <xsd:import namespace="ec6ddf80-dcf6-46bd-9a00-d2511411399e"/>
    <xsd:import namespace="3709fe28-bd47-4382-9c14-0208c45d13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ddf80-dcf6-46bd-9a00-d251141139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9fe28-bd47-4382-9c14-0208c45d13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c6ddf80-dcf6-46bd-9a00-d2511411399e">SNFSYDJEWCTH-1830559310-30</_dlc_DocId>
    <_dlc_DocIdUrl xmlns="ec6ddf80-dcf6-46bd-9a00-d2511411399e">
      <Url>https://nysemail.sharepoint.com/sites/NYSOTDA2/das/bcm/_layouts/15/DocIdRedir.aspx?ID=SNFSYDJEWCTH-1830559310-30</Url>
      <Description>SNFSYDJEWCTH-1830559310-30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0EF8D7-3356-4A41-87FA-E955DCE4D3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ddf80-dcf6-46bd-9a00-d2511411399e"/>
    <ds:schemaRef ds:uri="3709fe28-bd47-4382-9c14-0208c45d13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B0E6CD-41D2-4B09-87BF-7EFEF9984F20}">
  <ds:schemaRefs>
    <ds:schemaRef ds:uri="http://schemas.microsoft.com/office/2006/documentManagement/types"/>
    <ds:schemaRef ds:uri="3709fe28-bd47-4382-9c14-0208c45d13bd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ec6ddf80-dcf6-46bd-9a00-d2511411399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4ACCF0B-8C88-4BA6-A119-8E18F33CA87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BE72B1B-1E4C-4904-8044-ED3FA9E9A5F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Instructions</vt:lpstr>
      <vt:lpstr>Pricing Schedule Item 1</vt:lpstr>
      <vt:lpstr>Pricing Schedule Item 2</vt:lpstr>
      <vt:lpstr>Pricing Schedule Item 3</vt:lpstr>
      <vt:lpstr>Pricing Schedule Item 4</vt:lpstr>
      <vt:lpstr>Pricing Schedule Item 5</vt:lpstr>
      <vt:lpstr>Pricing Schedule Item 6</vt:lpstr>
      <vt:lpstr>Pricing Schedule Item 7</vt:lpstr>
      <vt:lpstr>Pricing Schedule Item 8</vt:lpstr>
      <vt:lpstr>Pricing Schedule Item 9</vt:lpstr>
      <vt:lpstr>Pricing Schedule Item 10</vt:lpstr>
      <vt:lpstr>Pricing Schedule Item 11</vt:lpstr>
      <vt:lpstr>Pricing Schedule Item 12</vt:lpstr>
      <vt:lpstr>Pricing Schedule Item 13</vt:lpstr>
      <vt:lpstr>Pricing Schedule Test Samples</vt:lpstr>
      <vt:lpstr>Bid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Envelope Production, Printing, and Delivery IFB Appendix P</dc:title>
  <dc:creator>Johnson;New York State Office of Temporary and Disability Assistance (OTDA)</dc:creator>
  <cp:lastModifiedBy>Pierce, Jonathan (OTDA)</cp:lastModifiedBy>
  <cp:lastPrinted>2023-05-09T16:22:51Z</cp:lastPrinted>
  <dcterms:created xsi:type="dcterms:W3CDTF">2022-12-30T15:47:21Z</dcterms:created>
  <dcterms:modified xsi:type="dcterms:W3CDTF">2023-08-29T14:10:37Z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0x010100F142E6A4A5157648A177DB9567B8A749</vt:lpwstr>
  </property>
  <property fmtid="{D5CDD505-2E9C-101B-9397-08002B2CF9AE}" pid="3" name="_dlc_DocIdItemGuid">
    <vt:lpwstr>f3bf1df2-95e0-42d1-964a-f2dc6f151880</vt:lpwstr>
  </property>
</Properties>
</file>