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always" defaultThemeVersion="166925"/>
  <mc:AlternateContent xmlns:mc="http://schemas.openxmlformats.org/markup-compatibility/2006">
    <mc:Choice Requires="x15">
      <x15ac:absPath xmlns:x15ac="http://schemas.microsoft.com/office/spreadsheetml/2010/11/ac" url="Z:\PIO\Daria\Child-Poverty\2024-03-14\"/>
    </mc:Choice>
  </mc:AlternateContent>
  <xr:revisionPtr revIDLastSave="0" documentId="13_ncr:1_{D749812C-3C31-49E0-9D05-C823381B477A}" xr6:coauthVersionLast="47" xr6:coauthVersionMax="47" xr10:uidLastSave="{00000000-0000-0000-0000-000000000000}"/>
  <bookViews>
    <workbookView xWindow="-24120" yWindow="-120" windowWidth="24240" windowHeight="13140" tabRatio="888" xr2:uid="{068841F0-A798-4FDA-AE91-01EB2B1CBF50}"/>
  </bookViews>
  <sheets>
    <sheet name="0. CTC Policies Overview" sheetId="13" r:id="rId1"/>
    <sheet name="1. SPM Summary" sheetId="10" r:id="rId2"/>
    <sheet name="2. Poverty_Individuals_No" sheetId="1" r:id="rId3"/>
    <sheet name="3. Individuals Race" sheetId="12" r:id="rId4"/>
    <sheet name="4. Poverty_Families_No" sheetId="7" r:id="rId5"/>
    <sheet name="5. Household Resources" sheetId="2" r:id="rId6"/>
    <sheet name="7. Program Summary" sheetId="11" r:id="rId7"/>
    <sheet name="8. Costs" sheetId="5" r:id="rId8"/>
  </sheets>
  <definedNames>
    <definedName name="_xlnm._FilterDatabase" localSheetId="0" hidden="1">'0. CTC Policies Overview'!$A$3:$P$3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 i="13" l="1"/>
  <c r="Q7" i="13"/>
  <c r="Q8" i="13"/>
  <c r="Q9" i="13"/>
  <c r="Q10" i="13"/>
  <c r="Q11" i="13"/>
  <c r="Q12" i="13"/>
  <c r="D51" i="11"/>
  <c r="P4" i="13"/>
  <c r="Q4" i="13"/>
  <c r="I21" i="10"/>
  <c r="X21" i="10"/>
  <c r="S21" i="10"/>
  <c r="D21" i="10"/>
  <c r="D48" i="12"/>
  <c r="D51" i="12"/>
  <c r="D39" i="12"/>
  <c r="D40" i="12"/>
  <c r="D49" i="12"/>
  <c r="AW21" i="10"/>
  <c r="AW22" i="10"/>
  <c r="AV21" i="10"/>
  <c r="AV22" i="10"/>
  <c r="AU21" i="10"/>
  <c r="AU22" i="10"/>
  <c r="AR21" i="10"/>
  <c r="AR22" i="10"/>
  <c r="AQ21" i="10"/>
  <c r="AQ22" i="10"/>
  <c r="AP21" i="10"/>
  <c r="AP22" i="10"/>
  <c r="AM21" i="10"/>
  <c r="AM22" i="10"/>
  <c r="AL21" i="10"/>
  <c r="AL22" i="10"/>
  <c r="AK21" i="10"/>
  <c r="AK22" i="10"/>
  <c r="AH21" i="10"/>
  <c r="AH22" i="10"/>
  <c r="AG21" i="10"/>
  <c r="AG22" i="10"/>
  <c r="AF21" i="10"/>
  <c r="AF22" i="10"/>
  <c r="S22" i="10"/>
  <c r="R21" i="10"/>
  <c r="R22" i="10"/>
  <c r="Q21" i="10"/>
  <c r="Q22" i="10"/>
  <c r="N21" i="10"/>
  <c r="N22" i="10"/>
  <c r="M21" i="10"/>
  <c r="M22" i="10"/>
  <c r="L21" i="10"/>
  <c r="L22" i="10"/>
  <c r="I22" i="10"/>
  <c r="H21" i="10"/>
  <c r="H22" i="10"/>
  <c r="G21" i="10"/>
  <c r="G22" i="10"/>
  <c r="AB21" i="10"/>
  <c r="AB22" i="10"/>
  <c r="W21" i="10"/>
  <c r="W22" i="10"/>
  <c r="X22" i="10"/>
  <c r="V21" i="10"/>
  <c r="V22" i="10"/>
  <c r="AC21" i="10"/>
  <c r="AC22" i="10"/>
  <c r="AA22" i="10"/>
  <c r="AA21" i="10"/>
  <c r="V19" i="10"/>
  <c r="N12" i="13"/>
  <c r="N11" i="13"/>
  <c r="N10" i="13"/>
  <c r="N9" i="13"/>
  <c r="N8" i="13"/>
  <c r="N7" i="13"/>
  <c r="N6" i="13"/>
  <c r="N5" i="13"/>
  <c r="N4" i="13"/>
  <c r="M12" i="13"/>
  <c r="M11" i="13"/>
  <c r="M10" i="13"/>
  <c r="M9" i="13"/>
  <c r="M8" i="13"/>
  <c r="M7" i="13"/>
  <c r="M6" i="13"/>
  <c r="M5" i="13"/>
  <c r="M4" i="13"/>
  <c r="L12" i="13"/>
  <c r="L11" i="13"/>
  <c r="L10" i="13"/>
  <c r="L9" i="13"/>
  <c r="L8" i="13"/>
  <c r="L7" i="13"/>
  <c r="L6" i="13"/>
  <c r="L5" i="13"/>
  <c r="L4" i="13"/>
  <c r="K12" i="13"/>
  <c r="K11" i="13"/>
  <c r="K10" i="13"/>
  <c r="K9" i="13"/>
  <c r="K8" i="13"/>
  <c r="K7" i="13"/>
  <c r="K6" i="13"/>
  <c r="K5" i="13"/>
  <c r="K4" i="13"/>
  <c r="F12" i="13"/>
  <c r="F11" i="13"/>
  <c r="F10" i="13"/>
  <c r="F9" i="13"/>
  <c r="F8" i="13"/>
  <c r="F7" i="13"/>
  <c r="F6" i="13"/>
  <c r="F5" i="13"/>
  <c r="F4" i="13"/>
  <c r="O12" i="13"/>
  <c r="O11" i="13"/>
  <c r="O10" i="13"/>
  <c r="O9" i="13"/>
  <c r="O8" i="13"/>
  <c r="O7" i="13"/>
  <c r="O6" i="13"/>
  <c r="O5" i="13"/>
  <c r="O4" i="13"/>
  <c r="P12" i="13"/>
  <c r="P11" i="13"/>
  <c r="P10" i="13"/>
  <c r="P9" i="13"/>
  <c r="P8" i="13"/>
  <c r="P7" i="13"/>
  <c r="P6" i="13"/>
  <c r="P5" i="13"/>
  <c r="E12" i="13"/>
  <c r="E11" i="13"/>
  <c r="E10" i="13"/>
  <c r="E9" i="13"/>
  <c r="E8" i="13"/>
  <c r="E7" i="13"/>
  <c r="E6" i="13"/>
  <c r="E5" i="13"/>
  <c r="E4" i="13"/>
  <c r="D12" i="13"/>
  <c r="D11" i="13"/>
  <c r="D10" i="13"/>
  <c r="D9" i="13"/>
  <c r="D8" i="13"/>
  <c r="D7" i="13"/>
  <c r="D6" i="13"/>
  <c r="D5" i="13"/>
  <c r="D4" i="13"/>
  <c r="C12" i="13"/>
  <c r="C11" i="13"/>
  <c r="C10" i="13"/>
  <c r="C9" i="13"/>
  <c r="C8" i="13"/>
  <c r="C7" i="13"/>
  <c r="C6" i="13"/>
  <c r="C5" i="13"/>
  <c r="C4" i="13"/>
  <c r="J25" i="2"/>
  <c r="I25" i="2"/>
  <c r="H25" i="2"/>
  <c r="G25" i="2"/>
  <c r="F25" i="2"/>
  <c r="E25" i="2"/>
  <c r="D25" i="2"/>
  <c r="C25" i="2"/>
  <c r="B25" i="2"/>
  <c r="J14" i="2"/>
  <c r="I14" i="2"/>
  <c r="H14" i="2"/>
  <c r="G14" i="2"/>
  <c r="F14" i="2"/>
  <c r="E14" i="2"/>
  <c r="D14" i="2"/>
  <c r="C14" i="2"/>
  <c r="B14" i="2"/>
  <c r="J8" i="2"/>
  <c r="I8" i="2"/>
  <c r="H8" i="2"/>
  <c r="G8" i="2"/>
  <c r="F8" i="2"/>
  <c r="E8" i="2"/>
  <c r="D8" i="2"/>
  <c r="C8" i="2"/>
  <c r="B8" i="2"/>
  <c r="AT47" i="7"/>
  <c r="AT46" i="7"/>
  <c r="AT45" i="7"/>
  <c r="AT44" i="7"/>
  <c r="AT42" i="7"/>
  <c r="AT41" i="7"/>
  <c r="AT40" i="7"/>
  <c r="AT39" i="7"/>
  <c r="AT36" i="7"/>
  <c r="AT35" i="7"/>
  <c r="AT34" i="7"/>
  <c r="AT33" i="7"/>
  <c r="AT31" i="7"/>
  <c r="AT30" i="7"/>
  <c r="AT29" i="7"/>
  <c r="AT28" i="7"/>
  <c r="AT25" i="7"/>
  <c r="AT24" i="7"/>
  <c r="AT23" i="7"/>
  <c r="AT22" i="7"/>
  <c r="AT19" i="7"/>
  <c r="AT18" i="7"/>
  <c r="AT17" i="7"/>
  <c r="AT16" i="7"/>
  <c r="AT13" i="7"/>
  <c r="AT12" i="7"/>
  <c r="AT11" i="7"/>
  <c r="AT10" i="7"/>
  <c r="AO47" i="7"/>
  <c r="AO46" i="7"/>
  <c r="AO45" i="7"/>
  <c r="AO44" i="7"/>
  <c r="AO42" i="7"/>
  <c r="AO41" i="7"/>
  <c r="AO40" i="7"/>
  <c r="AO39" i="7"/>
  <c r="AO36" i="7"/>
  <c r="AO35" i="7"/>
  <c r="AO34" i="7"/>
  <c r="AO33" i="7"/>
  <c r="AO31" i="7"/>
  <c r="AO30" i="7"/>
  <c r="AO29" i="7"/>
  <c r="AO28" i="7"/>
  <c r="AO25" i="7"/>
  <c r="AO24" i="7"/>
  <c r="AO23" i="7"/>
  <c r="AO22" i="7"/>
  <c r="AO19" i="7"/>
  <c r="AO18" i="7"/>
  <c r="AO17" i="7"/>
  <c r="AO16" i="7"/>
  <c r="AO13" i="7"/>
  <c r="AO12" i="7"/>
  <c r="AO11" i="7"/>
  <c r="AO10" i="7"/>
  <c r="AJ47" i="7"/>
  <c r="AJ46" i="7"/>
  <c r="AJ45" i="7"/>
  <c r="AJ44" i="7"/>
  <c r="AJ42" i="7"/>
  <c r="AJ41" i="7"/>
  <c r="AJ40" i="7"/>
  <c r="AJ39" i="7"/>
  <c r="AJ36" i="7"/>
  <c r="AJ35" i="7"/>
  <c r="AJ34" i="7"/>
  <c r="AJ33" i="7"/>
  <c r="AJ31" i="7"/>
  <c r="AJ30" i="7"/>
  <c r="AJ29" i="7"/>
  <c r="AJ28" i="7"/>
  <c r="AJ25" i="7"/>
  <c r="AJ24" i="7"/>
  <c r="AJ23" i="7"/>
  <c r="AJ22" i="7"/>
  <c r="AJ19" i="7"/>
  <c r="AJ18" i="7"/>
  <c r="AJ17" i="7"/>
  <c r="AJ16" i="7"/>
  <c r="AJ13" i="7"/>
  <c r="AJ12" i="7"/>
  <c r="AJ11" i="7"/>
  <c r="AJ10" i="7"/>
  <c r="AE47" i="7"/>
  <c r="AE46" i="7"/>
  <c r="AE45" i="7"/>
  <c r="AE44" i="7"/>
  <c r="AE42" i="7"/>
  <c r="AE41" i="7"/>
  <c r="AE40" i="7"/>
  <c r="AE39" i="7"/>
  <c r="AE36" i="7"/>
  <c r="AE35" i="7"/>
  <c r="AE34" i="7"/>
  <c r="AE33" i="7"/>
  <c r="AE31" i="7"/>
  <c r="AE30" i="7"/>
  <c r="AE29" i="7"/>
  <c r="AE28" i="7"/>
  <c r="AE25" i="7"/>
  <c r="AE24" i="7"/>
  <c r="AE23" i="7"/>
  <c r="AE22" i="7"/>
  <c r="AE19" i="7"/>
  <c r="AE18" i="7"/>
  <c r="AE17" i="7"/>
  <c r="AE16" i="7"/>
  <c r="AE13" i="7"/>
  <c r="AE12" i="7"/>
  <c r="AE11" i="7"/>
  <c r="AE10" i="7"/>
  <c r="Z47" i="7"/>
  <c r="Z46" i="7"/>
  <c r="Z45" i="7"/>
  <c r="Z44" i="7"/>
  <c r="Z42" i="7"/>
  <c r="Z41" i="7"/>
  <c r="Z40" i="7"/>
  <c r="Z39" i="7"/>
  <c r="Z36" i="7"/>
  <c r="Z35" i="7"/>
  <c r="Z34" i="7"/>
  <c r="Z33" i="7"/>
  <c r="Z31" i="7"/>
  <c r="Z30" i="7"/>
  <c r="Z29" i="7"/>
  <c r="Z28" i="7"/>
  <c r="Z25" i="7"/>
  <c r="Z24" i="7"/>
  <c r="Z23" i="7"/>
  <c r="Z22" i="7"/>
  <c r="Z19" i="7"/>
  <c r="Z18" i="7"/>
  <c r="Z17" i="7"/>
  <c r="Z16" i="7"/>
  <c r="Z13" i="7"/>
  <c r="Z12" i="7"/>
  <c r="Z11" i="7"/>
  <c r="Z10" i="7"/>
  <c r="U47" i="7"/>
  <c r="U46" i="7"/>
  <c r="U45" i="7"/>
  <c r="U44" i="7"/>
  <c r="U42" i="7"/>
  <c r="U41" i="7"/>
  <c r="U40" i="7"/>
  <c r="U39" i="7"/>
  <c r="U36" i="7"/>
  <c r="U35" i="7"/>
  <c r="U34" i="7"/>
  <c r="U33" i="7"/>
  <c r="U31" i="7"/>
  <c r="U30" i="7"/>
  <c r="U29" i="7"/>
  <c r="U28" i="7"/>
  <c r="U25" i="7"/>
  <c r="U24" i="7"/>
  <c r="U23" i="7"/>
  <c r="U22" i="7"/>
  <c r="U19" i="7"/>
  <c r="U18" i="7"/>
  <c r="U17" i="7"/>
  <c r="U16" i="7"/>
  <c r="U13" i="7"/>
  <c r="U12" i="7"/>
  <c r="U11" i="7"/>
  <c r="U10" i="7"/>
  <c r="P47" i="7"/>
  <c r="P46" i="7"/>
  <c r="P45" i="7"/>
  <c r="P44" i="7"/>
  <c r="P42" i="7"/>
  <c r="P41" i="7"/>
  <c r="P40" i="7"/>
  <c r="P39" i="7"/>
  <c r="P36" i="7"/>
  <c r="P35" i="7"/>
  <c r="P34" i="7"/>
  <c r="P33" i="7"/>
  <c r="P31" i="7"/>
  <c r="P30" i="7"/>
  <c r="P29" i="7"/>
  <c r="P28" i="7"/>
  <c r="P25" i="7"/>
  <c r="P24" i="7"/>
  <c r="P23" i="7"/>
  <c r="P22" i="7"/>
  <c r="P19" i="7"/>
  <c r="P18" i="7"/>
  <c r="P17" i="7"/>
  <c r="P16" i="7"/>
  <c r="P13" i="7"/>
  <c r="P12" i="7"/>
  <c r="P11" i="7"/>
  <c r="P10" i="7"/>
  <c r="K47" i="7"/>
  <c r="K46" i="7"/>
  <c r="K45" i="7"/>
  <c r="K44" i="7"/>
  <c r="K42" i="7"/>
  <c r="K41" i="7"/>
  <c r="K40" i="7"/>
  <c r="K39" i="7"/>
  <c r="K36" i="7"/>
  <c r="K35" i="7"/>
  <c r="K34" i="7"/>
  <c r="K33" i="7"/>
  <c r="K31" i="7"/>
  <c r="K30" i="7"/>
  <c r="K29" i="7"/>
  <c r="K28" i="7"/>
  <c r="K25" i="7"/>
  <c r="K24" i="7"/>
  <c r="K23" i="7"/>
  <c r="K22" i="7"/>
  <c r="K19" i="7"/>
  <c r="K18" i="7"/>
  <c r="K17" i="7"/>
  <c r="K16" i="7"/>
  <c r="K13" i="7"/>
  <c r="K12" i="7"/>
  <c r="K11" i="7"/>
  <c r="K10" i="7"/>
  <c r="F47" i="7"/>
  <c r="F46" i="7"/>
  <c r="F45" i="7"/>
  <c r="F44" i="7"/>
  <c r="F42" i="7"/>
  <c r="F41" i="7"/>
  <c r="F40" i="7"/>
  <c r="F39" i="7"/>
  <c r="F36" i="7"/>
  <c r="F35" i="7"/>
  <c r="F34" i="7"/>
  <c r="F33" i="7"/>
  <c r="F31" i="7"/>
  <c r="F30" i="7"/>
  <c r="F29" i="7"/>
  <c r="F28" i="7"/>
  <c r="F25" i="7"/>
  <c r="F24" i="7"/>
  <c r="F23" i="7"/>
  <c r="F22" i="7"/>
  <c r="F19" i="7"/>
  <c r="F18" i="7"/>
  <c r="F17" i="7"/>
  <c r="F16" i="7"/>
  <c r="F13" i="7"/>
  <c r="F12" i="7"/>
  <c r="F11" i="7"/>
  <c r="F10" i="7"/>
  <c r="AT61" i="12"/>
  <c r="AT60" i="12"/>
  <c r="AT59" i="12"/>
  <c r="AT58" i="12"/>
  <c r="AT56" i="12"/>
  <c r="AT55" i="12"/>
  <c r="AT54" i="12"/>
  <c r="AT53" i="12"/>
  <c r="AT51" i="12"/>
  <c r="AT50" i="12"/>
  <c r="AT49" i="12"/>
  <c r="AT48" i="12"/>
  <c r="AT46" i="12"/>
  <c r="AT45" i="12"/>
  <c r="AT44" i="12"/>
  <c r="AT43" i="12"/>
  <c r="AT41" i="12"/>
  <c r="AT40" i="12"/>
  <c r="AT39" i="12"/>
  <c r="AT38" i="12"/>
  <c r="AT34" i="12"/>
  <c r="AT33" i="12"/>
  <c r="AT32" i="12"/>
  <c r="AT31" i="12"/>
  <c r="AT29" i="12"/>
  <c r="AT28" i="12"/>
  <c r="AT27" i="12"/>
  <c r="AT26" i="12"/>
  <c r="AT24" i="12"/>
  <c r="AT23" i="12"/>
  <c r="AT22" i="12"/>
  <c r="AT21" i="12"/>
  <c r="AT19" i="12"/>
  <c r="AT18" i="12"/>
  <c r="AT17" i="12"/>
  <c r="AT16" i="12"/>
  <c r="AT14" i="12"/>
  <c r="AT13" i="12"/>
  <c r="AT12" i="12"/>
  <c r="AT11" i="12"/>
  <c r="AO61" i="12"/>
  <c r="AO60" i="12"/>
  <c r="AO59" i="12"/>
  <c r="AO58" i="12"/>
  <c r="AO56" i="12"/>
  <c r="AO55" i="12"/>
  <c r="AO54" i="12"/>
  <c r="AO53" i="12"/>
  <c r="AO51" i="12"/>
  <c r="AO50" i="12"/>
  <c r="AO49" i="12"/>
  <c r="AO48" i="12"/>
  <c r="AO46" i="12"/>
  <c r="AO45" i="12"/>
  <c r="AO44" i="12"/>
  <c r="AO43" i="12"/>
  <c r="AO41" i="12"/>
  <c r="AO40" i="12"/>
  <c r="AO39" i="12"/>
  <c r="AO38" i="12"/>
  <c r="AO34" i="12"/>
  <c r="AO33" i="12"/>
  <c r="AO32" i="12"/>
  <c r="AO31" i="12"/>
  <c r="AO29" i="12"/>
  <c r="AO28" i="12"/>
  <c r="AO27" i="12"/>
  <c r="AO26" i="12"/>
  <c r="AO24" i="12"/>
  <c r="AO23" i="12"/>
  <c r="AO22" i="12"/>
  <c r="AO21" i="12"/>
  <c r="AO19" i="12"/>
  <c r="AO18" i="12"/>
  <c r="AO17" i="12"/>
  <c r="AO16" i="12"/>
  <c r="AO14" i="12"/>
  <c r="AO13" i="12"/>
  <c r="AO12" i="12"/>
  <c r="AO11" i="12"/>
  <c r="AJ61" i="12"/>
  <c r="AJ60" i="12"/>
  <c r="AJ59" i="12"/>
  <c r="AJ58" i="12"/>
  <c r="AJ56" i="12"/>
  <c r="AJ55" i="12"/>
  <c r="AJ54" i="12"/>
  <c r="AJ53" i="12"/>
  <c r="AJ51" i="12"/>
  <c r="AJ50" i="12"/>
  <c r="AJ49" i="12"/>
  <c r="AJ48" i="12"/>
  <c r="AJ46" i="12"/>
  <c r="AJ45" i="12"/>
  <c r="AJ44" i="12"/>
  <c r="AJ43" i="12"/>
  <c r="AJ41" i="12"/>
  <c r="AJ40" i="12"/>
  <c r="AJ39" i="12"/>
  <c r="AJ38" i="12"/>
  <c r="AJ34" i="12"/>
  <c r="AJ33" i="12"/>
  <c r="AJ32" i="12"/>
  <c r="AJ31" i="12"/>
  <c r="AJ29" i="12"/>
  <c r="AJ28" i="12"/>
  <c r="AJ27" i="12"/>
  <c r="AJ26" i="12"/>
  <c r="AJ24" i="12"/>
  <c r="AJ23" i="12"/>
  <c r="AJ22" i="12"/>
  <c r="AJ21" i="12"/>
  <c r="AJ19" i="12"/>
  <c r="AJ18" i="12"/>
  <c r="AJ17" i="12"/>
  <c r="AJ16" i="12"/>
  <c r="AJ14" i="12"/>
  <c r="AJ13" i="12"/>
  <c r="AJ12" i="12"/>
  <c r="AJ11" i="12"/>
  <c r="AE61" i="12"/>
  <c r="AE60" i="12"/>
  <c r="AE59" i="12"/>
  <c r="AE58" i="12"/>
  <c r="AE56" i="12"/>
  <c r="AE55" i="12"/>
  <c r="AE54" i="12"/>
  <c r="AE53" i="12"/>
  <c r="AE51" i="12"/>
  <c r="AE50" i="12"/>
  <c r="AE49" i="12"/>
  <c r="AE48" i="12"/>
  <c r="AE46" i="12"/>
  <c r="AE45" i="12"/>
  <c r="AE44" i="12"/>
  <c r="AE43" i="12"/>
  <c r="AE41" i="12"/>
  <c r="AE40" i="12"/>
  <c r="AE39" i="12"/>
  <c r="AE38" i="12"/>
  <c r="AE34" i="12"/>
  <c r="AE33" i="12"/>
  <c r="AE32" i="12"/>
  <c r="AE31" i="12"/>
  <c r="AE29" i="12"/>
  <c r="AE28" i="12"/>
  <c r="AE27" i="12"/>
  <c r="AE26" i="12"/>
  <c r="AE24" i="12"/>
  <c r="AE23" i="12"/>
  <c r="AE22" i="12"/>
  <c r="AE21" i="12"/>
  <c r="AE19" i="12"/>
  <c r="AE18" i="12"/>
  <c r="AE17" i="12"/>
  <c r="AE16" i="12"/>
  <c r="AE14" i="12"/>
  <c r="AE13" i="12"/>
  <c r="AE12" i="12"/>
  <c r="AE11" i="12"/>
  <c r="Z61" i="12"/>
  <c r="Z60" i="12"/>
  <c r="Z59" i="12"/>
  <c r="Z58" i="12"/>
  <c r="Z56" i="12"/>
  <c r="Z55" i="12"/>
  <c r="Z54" i="12"/>
  <c r="Z53" i="12"/>
  <c r="Z51" i="12"/>
  <c r="Z50" i="12"/>
  <c r="Z49" i="12"/>
  <c r="Z48" i="12"/>
  <c r="Z46" i="12"/>
  <c r="Z45" i="12"/>
  <c r="Z44" i="12"/>
  <c r="Z43" i="12"/>
  <c r="Z41" i="12"/>
  <c r="Z40" i="12"/>
  <c r="Z39" i="12"/>
  <c r="Z38" i="12"/>
  <c r="Z34" i="12"/>
  <c r="Z33" i="12"/>
  <c r="Z32" i="12"/>
  <c r="Z31" i="12"/>
  <c r="Z29" i="12"/>
  <c r="Z28" i="12"/>
  <c r="Z27" i="12"/>
  <c r="Z26" i="12"/>
  <c r="Z24" i="12"/>
  <c r="Z23" i="12"/>
  <c r="Z22" i="12"/>
  <c r="Z21" i="12"/>
  <c r="Z19" i="12"/>
  <c r="Z18" i="12"/>
  <c r="Z17" i="12"/>
  <c r="Z16" i="12"/>
  <c r="Z14" i="12"/>
  <c r="Z13" i="12"/>
  <c r="Z12" i="12"/>
  <c r="Z11" i="12"/>
  <c r="U61" i="12"/>
  <c r="U60" i="12"/>
  <c r="U59" i="12"/>
  <c r="U58" i="12"/>
  <c r="U56" i="12"/>
  <c r="U55" i="12"/>
  <c r="U54" i="12"/>
  <c r="U53" i="12"/>
  <c r="U51" i="12"/>
  <c r="U50" i="12"/>
  <c r="U49" i="12"/>
  <c r="U48" i="12"/>
  <c r="U46" i="12"/>
  <c r="U45" i="12"/>
  <c r="U44" i="12"/>
  <c r="U43" i="12"/>
  <c r="U41" i="12"/>
  <c r="U40" i="12"/>
  <c r="U39" i="12"/>
  <c r="U38" i="12"/>
  <c r="U34" i="12"/>
  <c r="U33" i="12"/>
  <c r="U32" i="12"/>
  <c r="U31" i="12"/>
  <c r="U29" i="12"/>
  <c r="U28" i="12"/>
  <c r="U27" i="12"/>
  <c r="U26" i="12"/>
  <c r="U24" i="12"/>
  <c r="U23" i="12"/>
  <c r="U22" i="12"/>
  <c r="U21" i="12"/>
  <c r="U19" i="12"/>
  <c r="U18" i="12"/>
  <c r="U17" i="12"/>
  <c r="U16" i="12"/>
  <c r="U14" i="12"/>
  <c r="U13" i="12"/>
  <c r="U12" i="12"/>
  <c r="U11" i="12"/>
  <c r="P61" i="12"/>
  <c r="P60" i="12"/>
  <c r="P59" i="12"/>
  <c r="P58" i="12"/>
  <c r="P56" i="12"/>
  <c r="P55" i="12"/>
  <c r="P54" i="12"/>
  <c r="P53" i="12"/>
  <c r="P51" i="12"/>
  <c r="P50" i="12"/>
  <c r="P49" i="12"/>
  <c r="P48" i="12"/>
  <c r="P46" i="12"/>
  <c r="P45" i="12"/>
  <c r="P44" i="12"/>
  <c r="P43" i="12"/>
  <c r="P41" i="12"/>
  <c r="P40" i="12"/>
  <c r="P39" i="12"/>
  <c r="P38" i="12"/>
  <c r="P34" i="12"/>
  <c r="P33" i="12"/>
  <c r="P32" i="12"/>
  <c r="P31" i="12"/>
  <c r="P29" i="12"/>
  <c r="P28" i="12"/>
  <c r="P27" i="12"/>
  <c r="P26" i="12"/>
  <c r="P24" i="12"/>
  <c r="P23" i="12"/>
  <c r="P22" i="12"/>
  <c r="P21" i="12"/>
  <c r="P19" i="12"/>
  <c r="P18" i="12"/>
  <c r="P17" i="12"/>
  <c r="P16" i="12"/>
  <c r="P14" i="12"/>
  <c r="P13" i="12"/>
  <c r="P12" i="12"/>
  <c r="P11" i="12"/>
  <c r="K61" i="12"/>
  <c r="K60" i="12"/>
  <c r="K59" i="12"/>
  <c r="K58" i="12"/>
  <c r="K56" i="12"/>
  <c r="K55" i="12"/>
  <c r="K54" i="12"/>
  <c r="K53" i="12"/>
  <c r="K51" i="12"/>
  <c r="K50" i="12"/>
  <c r="K49" i="12"/>
  <c r="K48" i="12"/>
  <c r="K46" i="12"/>
  <c r="K45" i="12"/>
  <c r="K44" i="12"/>
  <c r="K43" i="12"/>
  <c r="K41" i="12"/>
  <c r="K40" i="12"/>
  <c r="K39" i="12"/>
  <c r="K38" i="12"/>
  <c r="K34" i="12"/>
  <c r="K33" i="12"/>
  <c r="K32" i="12"/>
  <c r="K31" i="12"/>
  <c r="K29" i="12"/>
  <c r="K28" i="12"/>
  <c r="K27" i="12"/>
  <c r="K26" i="12"/>
  <c r="K24" i="12"/>
  <c r="K23" i="12"/>
  <c r="K22" i="12"/>
  <c r="K21" i="12"/>
  <c r="K19" i="12"/>
  <c r="K18" i="12"/>
  <c r="K17" i="12"/>
  <c r="K16" i="12"/>
  <c r="K14" i="12"/>
  <c r="K13" i="12"/>
  <c r="K12" i="12"/>
  <c r="K11" i="12"/>
  <c r="F61" i="12"/>
  <c r="F60" i="12"/>
  <c r="F59" i="12"/>
  <c r="F58" i="12"/>
  <c r="F56" i="12"/>
  <c r="F55" i="12"/>
  <c r="F54" i="12"/>
  <c r="F53" i="12"/>
  <c r="F51" i="12"/>
  <c r="F50" i="12"/>
  <c r="F49" i="12"/>
  <c r="F48" i="12"/>
  <c r="F46" i="12"/>
  <c r="F45" i="12"/>
  <c r="F44" i="12"/>
  <c r="F43" i="12"/>
  <c r="F41" i="12"/>
  <c r="F40" i="12"/>
  <c r="F39" i="12"/>
  <c r="F38" i="12"/>
  <c r="F34" i="12"/>
  <c r="F33" i="12"/>
  <c r="F32" i="12"/>
  <c r="F31" i="12"/>
  <c r="F29" i="12"/>
  <c r="F28" i="12"/>
  <c r="F27" i="12"/>
  <c r="F26" i="12"/>
  <c r="F24" i="12"/>
  <c r="F23" i="12"/>
  <c r="F22" i="12"/>
  <c r="F21" i="12"/>
  <c r="F19" i="12"/>
  <c r="F18" i="12"/>
  <c r="F17" i="12"/>
  <c r="F16" i="12"/>
  <c r="F14" i="12"/>
  <c r="F13" i="12"/>
  <c r="F12" i="12"/>
  <c r="F11" i="12"/>
  <c r="AT46" i="1"/>
  <c r="AT45" i="1"/>
  <c r="AT44" i="1"/>
  <c r="AT43" i="1"/>
  <c r="AT41" i="1"/>
  <c r="AT40" i="1"/>
  <c r="AT39" i="1"/>
  <c r="AT38" i="1"/>
  <c r="AT35" i="1"/>
  <c r="AT34" i="1"/>
  <c r="AT33" i="1"/>
  <c r="AT32" i="1"/>
  <c r="AT29" i="1"/>
  <c r="AT28" i="1"/>
  <c r="AT27" i="1"/>
  <c r="AT26" i="1"/>
  <c r="AT24" i="1"/>
  <c r="AT23" i="1"/>
  <c r="AT22" i="1"/>
  <c r="AT21" i="1"/>
  <c r="AT19" i="1"/>
  <c r="AT18" i="1"/>
  <c r="AT17" i="1"/>
  <c r="AT16" i="1"/>
  <c r="AT13" i="1"/>
  <c r="AT12" i="1"/>
  <c r="AT11" i="1"/>
  <c r="AT10" i="1"/>
  <c r="AO46" i="1"/>
  <c r="AO45" i="1"/>
  <c r="AO44" i="1"/>
  <c r="AO43" i="1"/>
  <c r="AO41" i="1"/>
  <c r="AO40" i="1"/>
  <c r="AO39" i="1"/>
  <c r="AO38" i="1"/>
  <c r="AO35" i="1"/>
  <c r="AO34" i="1"/>
  <c r="AO33" i="1"/>
  <c r="AO32" i="1"/>
  <c r="AO29" i="1"/>
  <c r="AO28" i="1"/>
  <c r="AO27" i="1"/>
  <c r="AO26" i="1"/>
  <c r="AO24" i="1"/>
  <c r="AO23" i="1"/>
  <c r="AO22" i="1"/>
  <c r="AO21" i="1"/>
  <c r="AO19" i="1"/>
  <c r="AO18" i="1"/>
  <c r="AO17" i="1"/>
  <c r="AO16" i="1"/>
  <c r="AO13" i="1"/>
  <c r="AO12" i="1"/>
  <c r="AO11" i="1"/>
  <c r="AO10" i="1"/>
  <c r="AJ46" i="1"/>
  <c r="AJ45" i="1"/>
  <c r="AJ44" i="1"/>
  <c r="AJ43" i="1"/>
  <c r="AJ41" i="1"/>
  <c r="AJ40" i="1"/>
  <c r="AJ39" i="1"/>
  <c r="AJ38" i="1"/>
  <c r="AJ35" i="1"/>
  <c r="AJ34" i="1"/>
  <c r="AJ33" i="1"/>
  <c r="AJ32" i="1"/>
  <c r="AJ29" i="1"/>
  <c r="AJ28" i="1"/>
  <c r="AJ27" i="1"/>
  <c r="AJ26" i="1"/>
  <c r="AJ24" i="1"/>
  <c r="AJ23" i="1"/>
  <c r="AJ22" i="1"/>
  <c r="AJ21" i="1"/>
  <c r="AJ19" i="1"/>
  <c r="AJ18" i="1"/>
  <c r="AJ17" i="1"/>
  <c r="AJ16" i="1"/>
  <c r="AJ13" i="1"/>
  <c r="AJ12" i="1"/>
  <c r="AJ11" i="1"/>
  <c r="AJ10" i="1"/>
  <c r="AE46" i="1"/>
  <c r="AE45" i="1"/>
  <c r="AE44" i="1"/>
  <c r="AE43" i="1"/>
  <c r="AE41" i="1"/>
  <c r="AE40" i="1"/>
  <c r="AE39" i="1"/>
  <c r="AE38" i="1"/>
  <c r="AE35" i="1"/>
  <c r="AE34" i="1"/>
  <c r="AE33" i="1"/>
  <c r="AE32" i="1"/>
  <c r="AE29" i="1"/>
  <c r="AE28" i="1"/>
  <c r="AE27" i="1"/>
  <c r="AE26" i="1"/>
  <c r="AE24" i="1"/>
  <c r="AE23" i="1"/>
  <c r="AE22" i="1"/>
  <c r="AE21" i="1"/>
  <c r="AE19" i="1"/>
  <c r="AE18" i="1"/>
  <c r="AE17" i="1"/>
  <c r="AE16" i="1"/>
  <c r="AE13" i="1"/>
  <c r="AE12" i="1"/>
  <c r="AE11" i="1"/>
  <c r="AE10" i="1"/>
  <c r="Z46" i="1"/>
  <c r="Z45" i="1"/>
  <c r="Z44" i="1"/>
  <c r="Z43" i="1"/>
  <c r="Z41" i="1"/>
  <c r="Z40" i="1"/>
  <c r="Z39" i="1"/>
  <c r="Z38" i="1"/>
  <c r="Z35" i="1"/>
  <c r="Z34" i="1"/>
  <c r="Z33" i="1"/>
  <c r="Z32" i="1"/>
  <c r="Z29" i="1"/>
  <c r="Z28" i="1"/>
  <c r="Z27" i="1"/>
  <c r="Z26" i="1"/>
  <c r="Z24" i="1"/>
  <c r="Z23" i="1"/>
  <c r="Z22" i="1"/>
  <c r="Z21" i="1"/>
  <c r="Z19" i="1"/>
  <c r="Z18" i="1"/>
  <c r="Z17" i="1"/>
  <c r="Z16" i="1"/>
  <c r="Z13" i="1"/>
  <c r="Z12" i="1"/>
  <c r="Z11" i="1"/>
  <c r="Z10" i="1"/>
  <c r="U46" i="1"/>
  <c r="U45" i="1"/>
  <c r="U44" i="1"/>
  <c r="U43" i="1"/>
  <c r="U41" i="1"/>
  <c r="U40" i="1"/>
  <c r="U39" i="1"/>
  <c r="U38" i="1"/>
  <c r="U35" i="1"/>
  <c r="U34" i="1"/>
  <c r="U33" i="1"/>
  <c r="U32" i="1"/>
  <c r="U29" i="1"/>
  <c r="U28" i="1"/>
  <c r="U27" i="1"/>
  <c r="U26" i="1"/>
  <c r="U24" i="1"/>
  <c r="U23" i="1"/>
  <c r="U22" i="1"/>
  <c r="U21" i="1"/>
  <c r="U19" i="1"/>
  <c r="U18" i="1"/>
  <c r="U17" i="1"/>
  <c r="U16" i="1"/>
  <c r="U13" i="1"/>
  <c r="U12" i="1"/>
  <c r="U11" i="1"/>
  <c r="U10" i="1"/>
  <c r="P46" i="1"/>
  <c r="P45" i="1"/>
  <c r="P44" i="1"/>
  <c r="P43" i="1"/>
  <c r="P41" i="1"/>
  <c r="P40" i="1"/>
  <c r="P39" i="1"/>
  <c r="P38" i="1"/>
  <c r="P35" i="1"/>
  <c r="P34" i="1"/>
  <c r="P33" i="1"/>
  <c r="P32" i="1"/>
  <c r="P29" i="1"/>
  <c r="P28" i="1"/>
  <c r="P27" i="1"/>
  <c r="P26" i="1"/>
  <c r="P24" i="1"/>
  <c r="P23" i="1"/>
  <c r="P22" i="1"/>
  <c r="P21" i="1"/>
  <c r="P19" i="1"/>
  <c r="P18" i="1"/>
  <c r="P17" i="1"/>
  <c r="P16" i="1"/>
  <c r="P13" i="1"/>
  <c r="P12" i="1"/>
  <c r="P11" i="1"/>
  <c r="P10" i="1"/>
  <c r="K46" i="1"/>
  <c r="K45" i="1"/>
  <c r="K44" i="1"/>
  <c r="K43" i="1"/>
  <c r="K41" i="1"/>
  <c r="K40" i="1"/>
  <c r="K39" i="1"/>
  <c r="K38" i="1"/>
  <c r="K35" i="1"/>
  <c r="K34" i="1"/>
  <c r="K33" i="1"/>
  <c r="K32" i="1"/>
  <c r="K29" i="1"/>
  <c r="K28" i="1"/>
  <c r="K27" i="1"/>
  <c r="K26" i="1"/>
  <c r="K24" i="1"/>
  <c r="K23" i="1"/>
  <c r="K22" i="1"/>
  <c r="K21" i="1"/>
  <c r="K19" i="1"/>
  <c r="K18" i="1"/>
  <c r="K17" i="1"/>
  <c r="K16" i="1"/>
  <c r="K13" i="1"/>
  <c r="K12" i="1"/>
  <c r="K11" i="1"/>
  <c r="K10" i="1"/>
  <c r="F46" i="1"/>
  <c r="F45" i="1"/>
  <c r="F44" i="1"/>
  <c r="F43" i="1"/>
  <c r="F41" i="1"/>
  <c r="F40" i="1"/>
  <c r="F39" i="1"/>
  <c r="F38" i="1"/>
  <c r="F35" i="1"/>
  <c r="F34" i="1"/>
  <c r="F33" i="1"/>
  <c r="F32" i="1"/>
  <c r="F29" i="1"/>
  <c r="F28" i="1"/>
  <c r="F27" i="1"/>
  <c r="F26" i="1"/>
  <c r="F24" i="1"/>
  <c r="F23" i="1"/>
  <c r="F22" i="1"/>
  <c r="F21" i="1"/>
  <c r="F19" i="1"/>
  <c r="F18" i="1"/>
  <c r="F17" i="1"/>
  <c r="F16" i="1"/>
  <c r="F13" i="1"/>
  <c r="F12" i="1"/>
  <c r="F11" i="1"/>
  <c r="F10" i="1"/>
  <c r="AT22" i="10"/>
  <c r="AT21" i="10"/>
  <c r="AW19" i="10"/>
  <c r="AV19" i="10"/>
  <c r="AU19" i="10"/>
  <c r="AT19" i="10"/>
  <c r="AW18" i="10"/>
  <c r="AV18" i="10"/>
  <c r="AU18" i="10"/>
  <c r="AT18" i="10"/>
  <c r="AW17" i="10"/>
  <c r="AV17" i="10"/>
  <c r="AU17" i="10"/>
  <c r="AT17" i="10"/>
  <c r="AW16" i="10"/>
  <c r="AV16" i="10"/>
  <c r="AU16" i="10"/>
  <c r="AT16" i="10"/>
  <c r="AW15" i="10"/>
  <c r="AV15" i="10"/>
  <c r="AU15" i="10"/>
  <c r="AT15" i="10"/>
  <c r="AW13" i="10"/>
  <c r="AV13" i="10"/>
  <c r="AU13" i="10"/>
  <c r="AT13" i="10"/>
  <c r="AW12" i="10"/>
  <c r="AV12" i="10"/>
  <c r="AU12" i="10"/>
  <c r="AT12" i="10"/>
  <c r="AW11" i="10"/>
  <c r="AV11" i="10"/>
  <c r="AU11" i="10"/>
  <c r="AT11" i="10"/>
  <c r="AW10" i="10"/>
  <c r="AV10" i="10"/>
  <c r="AU10" i="10"/>
  <c r="AT10" i="10"/>
  <c r="AW8" i="10"/>
  <c r="AV8" i="10"/>
  <c r="AU8" i="10"/>
  <c r="AT8" i="10"/>
  <c r="AO22" i="10"/>
  <c r="AO21" i="10"/>
  <c r="AR19" i="10"/>
  <c r="AQ19" i="10"/>
  <c r="AP19" i="10"/>
  <c r="AO19" i="10"/>
  <c r="AR18" i="10"/>
  <c r="AQ18" i="10"/>
  <c r="AP18" i="10"/>
  <c r="AO18" i="10"/>
  <c r="AR17" i="10"/>
  <c r="AQ17" i="10"/>
  <c r="AP17" i="10"/>
  <c r="AO17" i="10"/>
  <c r="AR16" i="10"/>
  <c r="AQ16" i="10"/>
  <c r="AP16" i="10"/>
  <c r="AO16" i="10"/>
  <c r="AR15" i="10"/>
  <c r="AQ15" i="10"/>
  <c r="AP15" i="10"/>
  <c r="AO15" i="10"/>
  <c r="AR13" i="10"/>
  <c r="AQ13" i="10"/>
  <c r="AP13" i="10"/>
  <c r="AO13" i="10"/>
  <c r="AR12" i="10"/>
  <c r="AQ12" i="10"/>
  <c r="AP12" i="10"/>
  <c r="AO12" i="10"/>
  <c r="AR11" i="10"/>
  <c r="AQ11" i="10"/>
  <c r="AP11" i="10"/>
  <c r="AO11" i="10"/>
  <c r="AR10" i="10"/>
  <c r="AQ10" i="10"/>
  <c r="AP10" i="10"/>
  <c r="AO10" i="10"/>
  <c r="AR8" i="10"/>
  <c r="AQ8" i="10"/>
  <c r="AP8" i="10"/>
  <c r="AO8" i="10"/>
  <c r="AJ22" i="10"/>
  <c r="AJ21" i="10"/>
  <c r="AM19" i="10"/>
  <c r="AL19" i="10"/>
  <c r="AK19" i="10"/>
  <c r="AJ19" i="10"/>
  <c r="AM18" i="10"/>
  <c r="AL18" i="10"/>
  <c r="AK18" i="10"/>
  <c r="AJ18" i="10"/>
  <c r="AM17" i="10"/>
  <c r="AL17" i="10"/>
  <c r="AK17" i="10"/>
  <c r="AJ17" i="10"/>
  <c r="AM16" i="10"/>
  <c r="AL16" i="10"/>
  <c r="AK16" i="10"/>
  <c r="AJ16" i="10"/>
  <c r="AM15" i="10"/>
  <c r="AL15" i="10"/>
  <c r="AK15" i="10"/>
  <c r="AJ15" i="10"/>
  <c r="AM13" i="10"/>
  <c r="AL13" i="10"/>
  <c r="AK13" i="10"/>
  <c r="AJ13" i="10"/>
  <c r="AM12" i="10"/>
  <c r="AL12" i="10"/>
  <c r="AK12" i="10"/>
  <c r="AJ12" i="10"/>
  <c r="AM11" i="10"/>
  <c r="AL11" i="10"/>
  <c r="AK11" i="10"/>
  <c r="AJ11" i="10"/>
  <c r="AM10" i="10"/>
  <c r="AL10" i="10"/>
  <c r="AK10" i="10"/>
  <c r="AJ10" i="10"/>
  <c r="AM8" i="10"/>
  <c r="AL8" i="10"/>
  <c r="AK8" i="10"/>
  <c r="AJ8" i="10"/>
  <c r="AE22" i="10"/>
  <c r="AE21" i="10"/>
  <c r="AH19" i="10"/>
  <c r="AF19" i="10"/>
  <c r="AE19" i="10"/>
  <c r="AG19" i="10"/>
  <c r="AH18" i="10"/>
  <c r="AF18" i="10"/>
  <c r="AE18" i="10"/>
  <c r="AG18" i="10"/>
  <c r="AH17" i="10"/>
  <c r="AF17" i="10"/>
  <c r="AE17" i="10"/>
  <c r="AG17" i="10"/>
  <c r="AH16" i="10"/>
  <c r="AF16" i="10"/>
  <c r="AE16" i="10"/>
  <c r="AG16" i="10"/>
  <c r="AH15" i="10"/>
  <c r="AF15" i="10"/>
  <c r="AE15" i="10"/>
  <c r="AG15" i="10"/>
  <c r="AH13" i="10"/>
  <c r="AF13" i="10"/>
  <c r="AE13" i="10"/>
  <c r="AG13" i="10"/>
  <c r="AH12" i="10"/>
  <c r="AF12" i="10"/>
  <c r="AE12" i="10"/>
  <c r="AG12" i="10"/>
  <c r="AH11" i="10"/>
  <c r="AF11" i="10"/>
  <c r="AE11" i="10"/>
  <c r="AG11" i="10"/>
  <c r="AH10" i="10"/>
  <c r="AF10" i="10"/>
  <c r="AE10" i="10"/>
  <c r="AG10" i="10"/>
  <c r="AH8" i="10"/>
  <c r="AF8" i="10"/>
  <c r="AE8" i="10"/>
  <c r="AG8" i="10"/>
  <c r="Z22" i="10"/>
  <c r="Z21" i="10"/>
  <c r="AC19" i="10"/>
  <c r="AB19" i="10"/>
  <c r="AA19" i="10"/>
  <c r="Z19" i="10"/>
  <c r="AC18" i="10"/>
  <c r="AB18" i="10"/>
  <c r="AA18" i="10"/>
  <c r="Z18" i="10"/>
  <c r="AC17" i="10"/>
  <c r="AB17" i="10"/>
  <c r="AA17" i="10"/>
  <c r="Z17" i="10"/>
  <c r="AC16" i="10"/>
  <c r="AB16" i="10"/>
  <c r="AA16" i="10"/>
  <c r="Z16" i="10"/>
  <c r="AC15" i="10"/>
  <c r="AB15" i="10"/>
  <c r="AA15" i="10"/>
  <c r="Z15" i="10"/>
  <c r="AC13" i="10"/>
  <c r="AB13" i="10"/>
  <c r="AA13" i="10"/>
  <c r="Z13" i="10"/>
  <c r="AC12" i="10"/>
  <c r="AB12" i="10"/>
  <c r="AA12" i="10"/>
  <c r="Z12" i="10"/>
  <c r="AC11" i="10"/>
  <c r="AB11" i="10"/>
  <c r="AA11" i="10"/>
  <c r="Z11" i="10"/>
  <c r="AC10" i="10"/>
  <c r="AB10" i="10"/>
  <c r="AA10" i="10"/>
  <c r="Z10" i="10"/>
  <c r="AC8" i="10"/>
  <c r="AB8" i="10"/>
  <c r="AA8" i="10"/>
  <c r="Z8" i="10"/>
  <c r="U22" i="10"/>
  <c r="U21" i="10"/>
  <c r="X19" i="10"/>
  <c r="W19" i="10"/>
  <c r="U19" i="10"/>
  <c r="X18" i="10"/>
  <c r="W18" i="10"/>
  <c r="V18" i="10"/>
  <c r="U18" i="10"/>
  <c r="X17" i="10"/>
  <c r="W17" i="10"/>
  <c r="V17" i="10"/>
  <c r="U17" i="10"/>
  <c r="X16" i="10"/>
  <c r="W16" i="10"/>
  <c r="V16" i="10"/>
  <c r="U16" i="10"/>
  <c r="X15" i="10"/>
  <c r="W15" i="10"/>
  <c r="V15" i="10"/>
  <c r="U15" i="10"/>
  <c r="X13" i="10"/>
  <c r="W13" i="10"/>
  <c r="V13" i="10"/>
  <c r="U13" i="10"/>
  <c r="X12" i="10"/>
  <c r="W12" i="10"/>
  <c r="V12" i="10"/>
  <c r="U12" i="10"/>
  <c r="X11" i="10"/>
  <c r="W11" i="10"/>
  <c r="V11" i="10"/>
  <c r="U11" i="10"/>
  <c r="X10" i="10"/>
  <c r="W10" i="10"/>
  <c r="V10" i="10"/>
  <c r="U10" i="10"/>
  <c r="X8" i="10"/>
  <c r="W8" i="10"/>
  <c r="V8" i="10"/>
  <c r="U8" i="10"/>
  <c r="P22" i="10"/>
  <c r="P21" i="10"/>
  <c r="S19" i="10"/>
  <c r="R19" i="10"/>
  <c r="Q19" i="10"/>
  <c r="P19" i="10"/>
  <c r="S18" i="10"/>
  <c r="R18" i="10"/>
  <c r="Q18" i="10"/>
  <c r="P18" i="10"/>
  <c r="S17" i="10"/>
  <c r="R17" i="10"/>
  <c r="Q17" i="10"/>
  <c r="P17" i="10"/>
  <c r="S16" i="10"/>
  <c r="R16" i="10"/>
  <c r="Q16" i="10"/>
  <c r="P16" i="10"/>
  <c r="S15" i="10"/>
  <c r="R15" i="10"/>
  <c r="Q15" i="10"/>
  <c r="P15" i="10"/>
  <c r="S13" i="10"/>
  <c r="R13" i="10"/>
  <c r="Q13" i="10"/>
  <c r="P13" i="10"/>
  <c r="S12" i="10"/>
  <c r="R12" i="10"/>
  <c r="Q12" i="10"/>
  <c r="P12" i="10"/>
  <c r="S11" i="10"/>
  <c r="R11" i="10"/>
  <c r="Q11" i="10"/>
  <c r="P11" i="10"/>
  <c r="S10" i="10"/>
  <c r="R10" i="10"/>
  <c r="Q10" i="10"/>
  <c r="P10" i="10"/>
  <c r="S8" i="10"/>
  <c r="R8" i="10"/>
  <c r="Q8" i="10"/>
  <c r="P8" i="10"/>
  <c r="K22" i="10"/>
  <c r="K21" i="10"/>
  <c r="N19" i="10"/>
  <c r="M19" i="10"/>
  <c r="L19" i="10"/>
  <c r="K19" i="10"/>
  <c r="N18" i="10"/>
  <c r="M18" i="10"/>
  <c r="L18" i="10"/>
  <c r="K18" i="10"/>
  <c r="N17" i="10"/>
  <c r="M17" i="10"/>
  <c r="L17" i="10"/>
  <c r="K17" i="10"/>
  <c r="N16" i="10"/>
  <c r="M16" i="10"/>
  <c r="L16" i="10"/>
  <c r="K16" i="10"/>
  <c r="N15" i="10"/>
  <c r="M15" i="10"/>
  <c r="L15" i="10"/>
  <c r="K15" i="10"/>
  <c r="N13" i="10"/>
  <c r="M13" i="10"/>
  <c r="L13" i="10"/>
  <c r="K13" i="10"/>
  <c r="N12" i="10"/>
  <c r="M12" i="10"/>
  <c r="L12" i="10"/>
  <c r="K12" i="10"/>
  <c r="N11" i="10"/>
  <c r="M11" i="10"/>
  <c r="L11" i="10"/>
  <c r="K11" i="10"/>
  <c r="N10" i="10"/>
  <c r="M10" i="10"/>
  <c r="L10" i="10"/>
  <c r="K10" i="10"/>
  <c r="N8" i="10"/>
  <c r="M8" i="10"/>
  <c r="L8" i="10"/>
  <c r="K8" i="10"/>
  <c r="F22" i="10"/>
  <c r="F21" i="10"/>
  <c r="I19" i="10"/>
  <c r="H19" i="10"/>
  <c r="G19" i="10"/>
  <c r="F19" i="10"/>
  <c r="I18" i="10"/>
  <c r="H18" i="10"/>
  <c r="G18" i="10"/>
  <c r="F18" i="10"/>
  <c r="I17" i="10"/>
  <c r="H17" i="10"/>
  <c r="G17" i="10"/>
  <c r="F17" i="10"/>
  <c r="I16" i="10"/>
  <c r="H16" i="10"/>
  <c r="G16" i="10"/>
  <c r="F16" i="10"/>
  <c r="I15" i="10"/>
  <c r="H15" i="10"/>
  <c r="G15" i="10"/>
  <c r="F15" i="10"/>
  <c r="I13" i="10"/>
  <c r="H13" i="10"/>
  <c r="G13" i="10"/>
  <c r="F13" i="10"/>
  <c r="I12" i="10"/>
  <c r="H12" i="10"/>
  <c r="G12" i="10"/>
  <c r="F12" i="10"/>
  <c r="I11" i="10"/>
  <c r="H11" i="10"/>
  <c r="G11" i="10"/>
  <c r="F11" i="10"/>
  <c r="I10" i="10"/>
  <c r="H10" i="10"/>
  <c r="G10" i="10"/>
  <c r="F10" i="10"/>
  <c r="I8" i="10"/>
  <c r="H8" i="10"/>
  <c r="G8" i="10"/>
  <c r="F8" i="10"/>
  <c r="E64" i="11"/>
  <c r="E63" i="11"/>
  <c r="D60" i="11"/>
  <c r="E57" i="11"/>
  <c r="D57" i="11"/>
  <c r="E56" i="11"/>
  <c r="D56" i="11"/>
  <c r="E54" i="11"/>
  <c r="E53" i="11"/>
  <c r="E50" i="11"/>
  <c r="E48" i="11"/>
  <c r="E47" i="11"/>
  <c r="E45" i="11"/>
  <c r="D42" i="11"/>
  <c r="E41" i="11"/>
  <c r="E38" i="11"/>
  <c r="E37" i="11"/>
  <c r="D34" i="11"/>
  <c r="E34" i="11"/>
  <c r="E33" i="11"/>
  <c r="E30" i="11"/>
  <c r="E29" i="11"/>
  <c r="D26" i="11"/>
  <c r="E25" i="11"/>
  <c r="E22" i="11"/>
  <c r="D21" i="11"/>
  <c r="E18" i="11"/>
  <c r="E17" i="11"/>
  <c r="E14" i="11"/>
  <c r="E13" i="11"/>
  <c r="E10" i="11"/>
  <c r="E9" i="11"/>
  <c r="E26" i="11"/>
  <c r="D50" i="11"/>
  <c r="E42" i="11"/>
  <c r="D18" i="11"/>
  <c r="D10" i="11"/>
  <c r="D37" i="11"/>
  <c r="E51" i="11"/>
  <c r="D14" i="11"/>
  <c r="D22" i="11"/>
  <c r="D30" i="11"/>
  <c r="D38" i="11"/>
  <c r="D47" i="11"/>
  <c r="D53" i="11"/>
  <c r="D45" i="11"/>
  <c r="E60" i="11"/>
  <c r="D63" i="11"/>
  <c r="D13" i="11"/>
  <c r="D29" i="11"/>
  <c r="E21" i="11"/>
  <c r="D9" i="11"/>
  <c r="D17" i="11"/>
  <c r="D25" i="11"/>
  <c r="D33" i="11"/>
  <c r="D41" i="11"/>
  <c r="D48" i="11"/>
  <c r="D54" i="11"/>
  <c r="D64" i="11"/>
  <c r="AM10" i="7"/>
  <c r="S10" i="7"/>
  <c r="AK10" i="7"/>
  <c r="Q10" i="7"/>
  <c r="AH10" i="7"/>
  <c r="N10" i="7"/>
  <c r="AF10" i="7"/>
  <c r="L10" i="7"/>
  <c r="AW10" i="7"/>
  <c r="AC10" i="7"/>
  <c r="I10" i="7"/>
  <c r="AU10" i="7"/>
  <c r="AA10" i="7"/>
  <c r="G10" i="7"/>
  <c r="X10" i="7"/>
  <c r="V10" i="7"/>
  <c r="AR10" i="7"/>
  <c r="AP10" i="7"/>
  <c r="AU13" i="7"/>
  <c r="AA13" i="7"/>
  <c r="G13" i="7"/>
  <c r="AR13" i="7"/>
  <c r="X13" i="7"/>
  <c r="AP13" i="7"/>
  <c r="V13" i="7"/>
  <c r="AM13" i="7"/>
  <c r="S13" i="7"/>
  <c r="AK13" i="7"/>
  <c r="Q13" i="7"/>
  <c r="AH13" i="7"/>
  <c r="N13" i="7"/>
  <c r="L13" i="7"/>
  <c r="AC13" i="7"/>
  <c r="AF13" i="7"/>
  <c r="AW13" i="7"/>
  <c r="I13" i="7"/>
  <c r="AW22" i="7"/>
  <c r="AC22" i="7"/>
  <c r="I22" i="7"/>
  <c r="AU22" i="7"/>
  <c r="AA22" i="7"/>
  <c r="G22" i="7"/>
  <c r="AR22" i="7"/>
  <c r="X22" i="7"/>
  <c r="AP22" i="7"/>
  <c r="V22" i="7"/>
  <c r="AM22" i="7"/>
  <c r="S22" i="7"/>
  <c r="AK22" i="7"/>
  <c r="Q22" i="7"/>
  <c r="AH22" i="7"/>
  <c r="AF22" i="7"/>
  <c r="N22" i="7"/>
  <c r="L22" i="7"/>
  <c r="AH11" i="7"/>
  <c r="N11" i="7"/>
  <c r="AF11" i="7"/>
  <c r="L11" i="7"/>
  <c r="AW11" i="7"/>
  <c r="AC11" i="7"/>
  <c r="I11" i="7"/>
  <c r="AU11" i="7"/>
  <c r="AA11" i="7"/>
  <c r="G11" i="7"/>
  <c r="AR11" i="7"/>
  <c r="X11" i="7"/>
  <c r="AP11" i="7"/>
  <c r="V11" i="7"/>
  <c r="AM11" i="7"/>
  <c r="AK11" i="7"/>
  <c r="S11" i="7"/>
  <c r="Q11" i="7"/>
  <c r="AM17" i="7"/>
  <c r="S17" i="7"/>
  <c r="AK17" i="7"/>
  <c r="Q17" i="7"/>
  <c r="AH17" i="7"/>
  <c r="N17" i="7"/>
  <c r="AF17" i="7"/>
  <c r="L17" i="7"/>
  <c r="AW17" i="7"/>
  <c r="AC17" i="7"/>
  <c r="I17" i="7"/>
  <c r="AU17" i="7"/>
  <c r="AA17" i="7"/>
  <c r="G17" i="7"/>
  <c r="AR17" i="7"/>
  <c r="AP17" i="7"/>
  <c r="X17" i="7"/>
  <c r="V17" i="7"/>
  <c r="AF19" i="7"/>
  <c r="L19" i="7"/>
  <c r="AW19" i="7"/>
  <c r="AC19" i="7"/>
  <c r="I19" i="7"/>
  <c r="AU19" i="7"/>
  <c r="AA19" i="7"/>
  <c r="G19" i="7"/>
  <c r="AR19" i="7"/>
  <c r="X19" i="7"/>
  <c r="AP19" i="7"/>
  <c r="V19" i="7"/>
  <c r="AM19" i="7"/>
  <c r="S19" i="7"/>
  <c r="Q19" i="7"/>
  <c r="AH19" i="7"/>
  <c r="AK19" i="7"/>
  <c r="N19" i="7"/>
  <c r="AM24" i="7"/>
  <c r="S24" i="7"/>
  <c r="AK24" i="7"/>
  <c r="Q24" i="7"/>
  <c r="AH24" i="7"/>
  <c r="N24" i="7"/>
  <c r="AF24" i="7"/>
  <c r="L24" i="7"/>
  <c r="AW24" i="7"/>
  <c r="AC24" i="7"/>
  <c r="I24" i="7"/>
  <c r="AU24" i="7"/>
  <c r="AA24" i="7"/>
  <c r="G24" i="7"/>
  <c r="X24" i="7"/>
  <c r="V24" i="7"/>
  <c r="AR24" i="7"/>
  <c r="AP24" i="7"/>
  <c r="AW12" i="7"/>
  <c r="AC12" i="7"/>
  <c r="I12" i="7"/>
  <c r="AU12" i="7"/>
  <c r="AA12" i="7"/>
  <c r="G12" i="7"/>
  <c r="AR12" i="7"/>
  <c r="X12" i="7"/>
  <c r="AP12" i="7"/>
  <c r="V12" i="7"/>
  <c r="AM12" i="7"/>
  <c r="S12" i="7"/>
  <c r="AK12" i="7"/>
  <c r="Q12" i="7"/>
  <c r="N12" i="7"/>
  <c r="L12" i="7"/>
  <c r="AH12" i="7"/>
  <c r="AF12" i="7"/>
  <c r="AR16" i="7"/>
  <c r="X16" i="7"/>
  <c r="AP16" i="7"/>
  <c r="V16" i="7"/>
  <c r="AM16" i="7"/>
  <c r="S16" i="7"/>
  <c r="AK16" i="7"/>
  <c r="Q16" i="7"/>
  <c r="AH16" i="7"/>
  <c r="N16" i="7"/>
  <c r="AF16" i="7"/>
  <c r="L16" i="7"/>
  <c r="AC16" i="7"/>
  <c r="AA16" i="7"/>
  <c r="AW16" i="7"/>
  <c r="I16" i="7"/>
  <c r="AU16" i="7"/>
  <c r="G16" i="7"/>
  <c r="AH18" i="7"/>
  <c r="N18" i="7"/>
  <c r="AF18" i="7"/>
  <c r="L18" i="7"/>
  <c r="AW18" i="7"/>
  <c r="AC18" i="7"/>
  <c r="I18" i="7"/>
  <c r="AU18" i="7"/>
  <c r="AA18" i="7"/>
  <c r="G18" i="7"/>
  <c r="AR18" i="7"/>
  <c r="X18" i="7"/>
  <c r="AP18" i="7"/>
  <c r="V18" i="7"/>
  <c r="S18" i="7"/>
  <c r="Q18" i="7"/>
  <c r="AM18" i="7"/>
  <c r="AK18" i="7"/>
  <c r="AR23" i="7"/>
  <c r="X23" i="7"/>
  <c r="AP23" i="7"/>
  <c r="V23" i="7"/>
  <c r="AM23" i="7"/>
  <c r="S23" i="7"/>
  <c r="AK23" i="7"/>
  <c r="Q23" i="7"/>
  <c r="AH23" i="7"/>
  <c r="N23" i="7"/>
  <c r="AF23" i="7"/>
  <c r="L23" i="7"/>
  <c r="AW23" i="7"/>
  <c r="I23" i="7"/>
  <c r="AU23" i="7"/>
  <c r="G23" i="7"/>
  <c r="AC23" i="7"/>
  <c r="AA23" i="7"/>
  <c r="AK25" i="7"/>
  <c r="Q25" i="7"/>
  <c r="AH25" i="7"/>
  <c r="N25" i="7"/>
  <c r="AF25" i="7"/>
  <c r="L25" i="7"/>
  <c r="AW25" i="7"/>
  <c r="AC25" i="7"/>
  <c r="I25" i="7"/>
  <c r="AU25" i="7"/>
  <c r="AA25" i="7"/>
  <c r="G25" i="7"/>
  <c r="AR25" i="7"/>
  <c r="X25" i="7"/>
  <c r="V25" i="7"/>
  <c r="AM25" i="7"/>
  <c r="AP25" i="7"/>
  <c r="S25" i="7"/>
  <c r="D44" i="7"/>
  <c r="AR12" i="1"/>
  <c r="AP12" i="1"/>
  <c r="AC12" i="1"/>
  <c r="I12" i="1"/>
  <c r="AM12" i="1"/>
  <c r="S12" i="1"/>
  <c r="AW12" i="1"/>
  <c r="AK12" i="1"/>
  <c r="Q12" i="1"/>
  <c r="V12" i="1"/>
  <c r="AU12" i="1"/>
  <c r="AH12" i="1"/>
  <c r="N12" i="1"/>
  <c r="G12" i="1"/>
  <c r="X12" i="1"/>
  <c r="AF12" i="1"/>
  <c r="L12" i="1"/>
  <c r="AA12" i="1"/>
  <c r="AW22" i="12"/>
  <c r="AM22" i="12"/>
  <c r="AC22" i="12"/>
  <c r="S22" i="12"/>
  <c r="I22" i="12"/>
  <c r="AU22" i="12"/>
  <c r="AK22" i="12"/>
  <c r="AA22" i="12"/>
  <c r="Q22" i="12"/>
  <c r="G22" i="12"/>
  <c r="AH22" i="12"/>
  <c r="N22" i="12"/>
  <c r="AF22" i="12"/>
  <c r="L22" i="12"/>
  <c r="AR22" i="12"/>
  <c r="X22" i="12"/>
  <c r="AP22" i="12"/>
  <c r="V22" i="12"/>
  <c r="AR39" i="7"/>
  <c r="X39" i="7"/>
  <c r="AP39" i="7"/>
  <c r="V39" i="7"/>
  <c r="AM39" i="7"/>
  <c r="S39" i="7"/>
  <c r="AK39" i="7"/>
  <c r="Q39" i="7"/>
  <c r="AH39" i="7"/>
  <c r="N39" i="7"/>
  <c r="AF39" i="7"/>
  <c r="L39" i="7"/>
  <c r="AW39" i="7"/>
  <c r="I39" i="7"/>
  <c r="AU39" i="7"/>
  <c r="G39" i="7"/>
  <c r="AC39" i="7"/>
  <c r="AA39" i="7"/>
  <c r="AW11" i="12"/>
  <c r="AM11" i="12"/>
  <c r="AC11" i="12"/>
  <c r="S11" i="12"/>
  <c r="I11" i="12"/>
  <c r="AU11" i="12"/>
  <c r="AK11" i="12"/>
  <c r="AA11" i="12"/>
  <c r="Q11" i="12"/>
  <c r="G11" i="12"/>
  <c r="AR11" i="12"/>
  <c r="AH11" i="12"/>
  <c r="X11" i="12"/>
  <c r="N11" i="12"/>
  <c r="AP11" i="12"/>
  <c r="AF11" i="12"/>
  <c r="V11" i="12"/>
  <c r="L11" i="12"/>
  <c r="AM44" i="1"/>
  <c r="AK44" i="1"/>
  <c r="AW44" i="1"/>
  <c r="AU44" i="1"/>
  <c r="AH44" i="1"/>
  <c r="N44" i="1"/>
  <c r="AF44" i="1"/>
  <c r="L44" i="1"/>
  <c r="Q44" i="1"/>
  <c r="AC44" i="1"/>
  <c r="I44" i="1"/>
  <c r="S44" i="1"/>
  <c r="AA44" i="1"/>
  <c r="G44" i="1"/>
  <c r="X44" i="1"/>
  <c r="V44" i="1"/>
  <c r="AR44" i="1"/>
  <c r="AP44" i="1"/>
  <c r="AW45" i="12"/>
  <c r="AM45" i="12"/>
  <c r="AC45" i="12"/>
  <c r="S45" i="12"/>
  <c r="I45" i="12"/>
  <c r="AU45" i="12"/>
  <c r="AK45" i="12"/>
  <c r="AA45" i="12"/>
  <c r="Q45" i="12"/>
  <c r="G45" i="12"/>
  <c r="AR45" i="12"/>
  <c r="AH45" i="12"/>
  <c r="X45" i="12"/>
  <c r="N45" i="12"/>
  <c r="AP45" i="12"/>
  <c r="AF45" i="12"/>
  <c r="V45" i="12"/>
  <c r="L45" i="12"/>
  <c r="AR48" i="12"/>
  <c r="AH48" i="12"/>
  <c r="X48" i="12"/>
  <c r="N48" i="12"/>
  <c r="AP48" i="12"/>
  <c r="AF48" i="12"/>
  <c r="V48" i="12"/>
  <c r="L48" i="12"/>
  <c r="AW48" i="12"/>
  <c r="AC48" i="12"/>
  <c r="I48" i="12"/>
  <c r="AU48" i="12"/>
  <c r="AA48" i="12"/>
  <c r="G48" i="12"/>
  <c r="AM48" i="12"/>
  <c r="S48" i="12"/>
  <c r="AK48" i="12"/>
  <c r="Q48" i="12"/>
  <c r="AW11" i="1"/>
  <c r="AU11" i="1"/>
  <c r="AR11" i="1"/>
  <c r="AP11" i="1"/>
  <c r="X11" i="1"/>
  <c r="G11" i="1"/>
  <c r="V11" i="1"/>
  <c r="I11" i="1"/>
  <c r="AM11" i="1"/>
  <c r="S11" i="1"/>
  <c r="L11" i="1"/>
  <c r="AK11" i="1"/>
  <c r="Q11" i="1"/>
  <c r="N11" i="1"/>
  <c r="AF11" i="1"/>
  <c r="AC11" i="1"/>
  <c r="AA11" i="1"/>
  <c r="AH11" i="1"/>
  <c r="AW17" i="12"/>
  <c r="AM17" i="12"/>
  <c r="AC17" i="12"/>
  <c r="S17" i="12"/>
  <c r="I17" i="12"/>
  <c r="AU17" i="12"/>
  <c r="AK17" i="12"/>
  <c r="AA17" i="12"/>
  <c r="Q17" i="12"/>
  <c r="G17" i="12"/>
  <c r="AR17" i="12"/>
  <c r="AH17" i="12"/>
  <c r="X17" i="12"/>
  <c r="N17" i="12"/>
  <c r="AP17" i="12"/>
  <c r="AF17" i="12"/>
  <c r="V17" i="12"/>
  <c r="L17" i="12"/>
  <c r="AW50" i="12"/>
  <c r="AM50" i="12"/>
  <c r="AC50" i="12"/>
  <c r="S50" i="12"/>
  <c r="I50" i="12"/>
  <c r="AU50" i="12"/>
  <c r="AK50" i="12"/>
  <c r="AA50" i="12"/>
  <c r="Q50" i="12"/>
  <c r="G50" i="12"/>
  <c r="AH50" i="12"/>
  <c r="N50" i="12"/>
  <c r="AF50" i="12"/>
  <c r="L50" i="12"/>
  <c r="AR50" i="12"/>
  <c r="X50" i="12"/>
  <c r="AP50" i="12"/>
  <c r="V50" i="12"/>
  <c r="AW16" i="1"/>
  <c r="AU16" i="1"/>
  <c r="AF16" i="1"/>
  <c r="L16" i="1"/>
  <c r="AK16" i="1"/>
  <c r="I16" i="1"/>
  <c r="N16" i="1"/>
  <c r="AC16" i="1"/>
  <c r="AA16" i="1"/>
  <c r="G16" i="1"/>
  <c r="V16" i="1"/>
  <c r="X16" i="1"/>
  <c r="AH16" i="1"/>
  <c r="AR16" i="1"/>
  <c r="AP16" i="1"/>
  <c r="AM16" i="1"/>
  <c r="S16" i="1"/>
  <c r="Q16" i="1"/>
  <c r="AU24" i="12"/>
  <c r="AK24" i="12"/>
  <c r="AA24" i="12"/>
  <c r="Q24" i="12"/>
  <c r="G24" i="12"/>
  <c r="AR24" i="12"/>
  <c r="AH24" i="12"/>
  <c r="X24" i="12"/>
  <c r="N24" i="12"/>
  <c r="AP24" i="12"/>
  <c r="AF24" i="12"/>
  <c r="V24" i="12"/>
  <c r="L24" i="12"/>
  <c r="AM24" i="12"/>
  <c r="S24" i="12"/>
  <c r="AW24" i="12"/>
  <c r="AC24" i="12"/>
  <c r="I24" i="12"/>
  <c r="AF42" i="7"/>
  <c r="L42" i="7"/>
  <c r="AW42" i="7"/>
  <c r="AC42" i="7"/>
  <c r="I42" i="7"/>
  <c r="AU42" i="7"/>
  <c r="AA42" i="7"/>
  <c r="G42" i="7"/>
  <c r="AR42" i="7"/>
  <c r="X42" i="7"/>
  <c r="AP42" i="7"/>
  <c r="V42" i="7"/>
  <c r="AM42" i="7"/>
  <c r="S42" i="7"/>
  <c r="AK42" i="7"/>
  <c r="N42" i="7"/>
  <c r="Q42" i="7"/>
  <c r="AH42" i="7"/>
  <c r="AW44" i="12"/>
  <c r="H12" i="13"/>
  <c r="AM44" i="12"/>
  <c r="H10" i="13"/>
  <c r="AC44" i="12"/>
  <c r="H8" i="13"/>
  <c r="S44" i="12"/>
  <c r="H6" i="13"/>
  <c r="I44" i="12"/>
  <c r="H4" i="13"/>
  <c r="AU44" i="12"/>
  <c r="AK44" i="12"/>
  <c r="AA44" i="12"/>
  <c r="Q44" i="12"/>
  <c r="G44" i="12"/>
  <c r="AR44" i="12"/>
  <c r="H11" i="13"/>
  <c r="X44" i="12"/>
  <c r="H7" i="13"/>
  <c r="AP44" i="12"/>
  <c r="V44" i="12"/>
  <c r="AH44" i="12"/>
  <c r="H9" i="13"/>
  <c r="N44" i="12"/>
  <c r="H5" i="13"/>
  <c r="AF44" i="12"/>
  <c r="L44" i="12"/>
  <c r="AP14" i="12"/>
  <c r="AF14" i="12"/>
  <c r="V14" i="12"/>
  <c r="L14" i="12"/>
  <c r="AW14" i="12"/>
  <c r="AM14" i="12"/>
  <c r="AC14" i="12"/>
  <c r="S14" i="12"/>
  <c r="I14" i="12"/>
  <c r="AU14" i="12"/>
  <c r="AK14" i="12"/>
  <c r="AA14" i="12"/>
  <c r="Q14" i="12"/>
  <c r="G14" i="12"/>
  <c r="AR14" i="12"/>
  <c r="X14" i="12"/>
  <c r="AH14" i="12"/>
  <c r="N14" i="12"/>
  <c r="AW29" i="12"/>
  <c r="AM29" i="12"/>
  <c r="AC29" i="12"/>
  <c r="S29" i="12"/>
  <c r="I29" i="12"/>
  <c r="AU29" i="12"/>
  <c r="AK29" i="12"/>
  <c r="AA29" i="12"/>
  <c r="Q29" i="12"/>
  <c r="G29" i="12"/>
  <c r="AR29" i="12"/>
  <c r="AH29" i="12"/>
  <c r="X29" i="12"/>
  <c r="N29" i="12"/>
  <c r="AP29" i="12"/>
  <c r="V29" i="12"/>
  <c r="AF29" i="12"/>
  <c r="L29" i="12"/>
  <c r="AH41" i="7"/>
  <c r="N41" i="7"/>
  <c r="AF41" i="7"/>
  <c r="L41" i="7"/>
  <c r="AW41" i="7"/>
  <c r="AC41" i="7"/>
  <c r="I41" i="7"/>
  <c r="AU41" i="7"/>
  <c r="AA41" i="7"/>
  <c r="G41" i="7"/>
  <c r="AR41" i="7"/>
  <c r="X41" i="7"/>
  <c r="AP41" i="7"/>
  <c r="V41" i="7"/>
  <c r="AM41" i="7"/>
  <c r="AK41" i="7"/>
  <c r="S41" i="7"/>
  <c r="Q41" i="7"/>
  <c r="AM46" i="7"/>
  <c r="S46" i="7"/>
  <c r="AK46" i="7"/>
  <c r="Q46" i="7"/>
  <c r="AH46" i="7"/>
  <c r="N46" i="7"/>
  <c r="AF46" i="7"/>
  <c r="L46" i="7"/>
  <c r="AW46" i="7"/>
  <c r="AC46" i="7"/>
  <c r="I46" i="7"/>
  <c r="AU46" i="7"/>
  <c r="AA46" i="7"/>
  <c r="G46" i="7"/>
  <c r="AR46" i="7"/>
  <c r="AP46" i="7"/>
  <c r="X46" i="7"/>
  <c r="V46" i="7"/>
  <c r="AH34" i="7"/>
  <c r="N34" i="7"/>
  <c r="AF34" i="7"/>
  <c r="L34" i="7"/>
  <c r="AW34" i="7"/>
  <c r="AC34" i="7"/>
  <c r="I34" i="7"/>
  <c r="AU34" i="7"/>
  <c r="AA34" i="7"/>
  <c r="G34" i="7"/>
  <c r="AR34" i="7"/>
  <c r="X34" i="7"/>
  <c r="AP34" i="7"/>
  <c r="V34" i="7"/>
  <c r="S34" i="7"/>
  <c r="Q34" i="7"/>
  <c r="AM34" i="7"/>
  <c r="AK34" i="7"/>
  <c r="AU19" i="1"/>
  <c r="AR19" i="1"/>
  <c r="AP19" i="1"/>
  <c r="Q19" i="1"/>
  <c r="AM19" i="1"/>
  <c r="S19" i="1"/>
  <c r="AK19" i="1"/>
  <c r="V19" i="1"/>
  <c r="I19" i="1"/>
  <c r="AH19" i="1"/>
  <c r="N19" i="1"/>
  <c r="AF19" i="1"/>
  <c r="L19" i="1"/>
  <c r="AC19" i="1"/>
  <c r="AW19" i="1"/>
  <c r="AA19" i="1"/>
  <c r="G19" i="1"/>
  <c r="X19" i="1"/>
  <c r="AW44" i="7"/>
  <c r="AC44" i="7"/>
  <c r="I44" i="7"/>
  <c r="AU44" i="7"/>
  <c r="AA44" i="7"/>
  <c r="G44" i="7"/>
  <c r="AR44" i="7"/>
  <c r="X44" i="7"/>
  <c r="AP44" i="7"/>
  <c r="V44" i="7"/>
  <c r="AM44" i="7"/>
  <c r="S44" i="7"/>
  <c r="AK44" i="7"/>
  <c r="Q44" i="7"/>
  <c r="N44" i="7"/>
  <c r="L44" i="7"/>
  <c r="AH44" i="7"/>
  <c r="AF44" i="7"/>
  <c r="AW17" i="1"/>
  <c r="AU17" i="1"/>
  <c r="AR17" i="1"/>
  <c r="AP17" i="1"/>
  <c r="AC17" i="1"/>
  <c r="I17" i="1"/>
  <c r="AA17" i="1"/>
  <c r="G17" i="1"/>
  <c r="Q17" i="1"/>
  <c r="AH17" i="1"/>
  <c r="L17" i="1"/>
  <c r="X17" i="1"/>
  <c r="AM17" i="1"/>
  <c r="S17" i="1"/>
  <c r="AF17" i="1"/>
  <c r="V17" i="1"/>
  <c r="N17" i="1"/>
  <c r="AK17" i="1"/>
  <c r="AR19" i="12"/>
  <c r="AH19" i="12"/>
  <c r="X19" i="12"/>
  <c r="N19" i="12"/>
  <c r="AP19" i="12"/>
  <c r="AF19" i="12"/>
  <c r="V19" i="12"/>
  <c r="L19" i="12"/>
  <c r="AW19" i="12"/>
  <c r="AM19" i="12"/>
  <c r="AC19" i="12"/>
  <c r="S19" i="12"/>
  <c r="I19" i="12"/>
  <c r="AU19" i="12"/>
  <c r="AA19" i="12"/>
  <c r="G19" i="12"/>
  <c r="AK19" i="12"/>
  <c r="Q19" i="12"/>
  <c r="AR54" i="12"/>
  <c r="G11" i="13"/>
  <c r="AH54" i="12"/>
  <c r="X54" i="12"/>
  <c r="G7" i="13"/>
  <c r="N54" i="12"/>
  <c r="G5" i="13"/>
  <c r="AP54" i="12"/>
  <c r="AF54" i="12"/>
  <c r="V54" i="12"/>
  <c r="L54" i="12"/>
  <c r="AM54" i="12"/>
  <c r="S54" i="12"/>
  <c r="G6" i="13"/>
  <c r="AK54" i="12"/>
  <c r="Q54" i="12"/>
  <c r="AW54" i="12"/>
  <c r="G12" i="13"/>
  <c r="AC54" i="12"/>
  <c r="I54" i="12"/>
  <c r="G4" i="13"/>
  <c r="AU54" i="12"/>
  <c r="AA54" i="12"/>
  <c r="G54" i="12"/>
  <c r="AR21" i="1"/>
  <c r="AP21" i="1"/>
  <c r="AK21" i="1"/>
  <c r="Q21" i="1"/>
  <c r="N21" i="1"/>
  <c r="V21" i="1"/>
  <c r="AH21" i="1"/>
  <c r="AM21" i="1"/>
  <c r="AF21" i="1"/>
  <c r="L21" i="1"/>
  <c r="AC21" i="1"/>
  <c r="I21" i="1"/>
  <c r="G21" i="1"/>
  <c r="AW21" i="1"/>
  <c r="AA21" i="1"/>
  <c r="AU21" i="1"/>
  <c r="X21" i="1"/>
  <c r="S21" i="1"/>
  <c r="AR32" i="12"/>
  <c r="AH32" i="12"/>
  <c r="X32" i="12"/>
  <c r="N32" i="12"/>
  <c r="AP32" i="12"/>
  <c r="AF32" i="12"/>
  <c r="V32" i="12"/>
  <c r="L32" i="12"/>
  <c r="AW32" i="12"/>
  <c r="AC32" i="12"/>
  <c r="I32" i="12"/>
  <c r="AU32" i="12"/>
  <c r="AA32" i="12"/>
  <c r="G32" i="12"/>
  <c r="AM32" i="12"/>
  <c r="S32" i="12"/>
  <c r="AK32" i="12"/>
  <c r="Q32" i="12"/>
  <c r="AR45" i="7"/>
  <c r="X45" i="7"/>
  <c r="AP45" i="7"/>
  <c r="V45" i="7"/>
  <c r="AM45" i="7"/>
  <c r="S45" i="7"/>
  <c r="AK45" i="7"/>
  <c r="Q45" i="7"/>
  <c r="AH45" i="7"/>
  <c r="N45" i="7"/>
  <c r="AF45" i="7"/>
  <c r="L45" i="7"/>
  <c r="AC45" i="7"/>
  <c r="AA45" i="7"/>
  <c r="AW45" i="7"/>
  <c r="I45" i="7"/>
  <c r="AU45" i="7"/>
  <c r="G45" i="7"/>
  <c r="AR43" i="12"/>
  <c r="AH43" i="12"/>
  <c r="X43" i="12"/>
  <c r="N43" i="12"/>
  <c r="AP43" i="12"/>
  <c r="AF43" i="12"/>
  <c r="V43" i="12"/>
  <c r="L43" i="12"/>
  <c r="AW43" i="12"/>
  <c r="AM43" i="12"/>
  <c r="AC43" i="12"/>
  <c r="S43" i="12"/>
  <c r="I43" i="12"/>
  <c r="AU43" i="12"/>
  <c r="AK43" i="12"/>
  <c r="AA43" i="12"/>
  <c r="Q43" i="12"/>
  <c r="G43" i="12"/>
  <c r="AW16" i="12"/>
  <c r="AM16" i="12"/>
  <c r="AC16" i="12"/>
  <c r="S16" i="12"/>
  <c r="I16" i="12"/>
  <c r="AU16" i="12"/>
  <c r="AK16" i="12"/>
  <c r="AA16" i="12"/>
  <c r="Q16" i="12"/>
  <c r="G16" i="12"/>
  <c r="AR16" i="12"/>
  <c r="X16" i="12"/>
  <c r="AP16" i="12"/>
  <c r="V16" i="12"/>
  <c r="AH16" i="12"/>
  <c r="N16" i="12"/>
  <c r="AF16" i="12"/>
  <c r="L16" i="12"/>
  <c r="AP13" i="1"/>
  <c r="AW13" i="1"/>
  <c r="AU13" i="1"/>
  <c r="AK13" i="1"/>
  <c r="S13" i="1"/>
  <c r="AH13" i="1"/>
  <c r="N13" i="1"/>
  <c r="L13" i="1"/>
  <c r="AF13" i="1"/>
  <c r="AM13" i="1"/>
  <c r="Q13" i="1"/>
  <c r="AR13" i="1"/>
  <c r="AC13" i="1"/>
  <c r="I13" i="1"/>
  <c r="AA13" i="1"/>
  <c r="G13" i="1"/>
  <c r="X13" i="1"/>
  <c r="V13" i="1"/>
  <c r="AR18" i="12"/>
  <c r="AH18" i="12"/>
  <c r="X18" i="12"/>
  <c r="N18" i="12"/>
  <c r="AP18" i="12"/>
  <c r="AF18" i="12"/>
  <c r="V18" i="12"/>
  <c r="L18" i="12"/>
  <c r="AW18" i="12"/>
  <c r="AC18" i="12"/>
  <c r="I18" i="12"/>
  <c r="AU18" i="12"/>
  <c r="AA18" i="12"/>
  <c r="G18" i="12"/>
  <c r="AM18" i="12"/>
  <c r="S18" i="12"/>
  <c r="AK18" i="12"/>
  <c r="Q18" i="12"/>
  <c r="AW53" i="12"/>
  <c r="AM53" i="12"/>
  <c r="AC53" i="12"/>
  <c r="S53" i="12"/>
  <c r="I53" i="12"/>
  <c r="AU53" i="12"/>
  <c r="AK53" i="12"/>
  <c r="AA53" i="12"/>
  <c r="Q53" i="12"/>
  <c r="G53" i="12"/>
  <c r="AR53" i="12"/>
  <c r="AH53" i="12"/>
  <c r="X53" i="12"/>
  <c r="N53" i="12"/>
  <c r="AP53" i="12"/>
  <c r="AF53" i="12"/>
  <c r="V53" i="12"/>
  <c r="L53" i="12"/>
  <c r="AW18" i="1"/>
  <c r="AU18" i="1"/>
  <c r="AR18" i="1"/>
  <c r="AP18" i="1"/>
  <c r="X18" i="1"/>
  <c r="AC18" i="1"/>
  <c r="G18" i="1"/>
  <c r="V18" i="1"/>
  <c r="AH18" i="1"/>
  <c r="AA18" i="1"/>
  <c r="AM18" i="1"/>
  <c r="S18" i="1"/>
  <c r="AK18" i="1"/>
  <c r="Q18" i="1"/>
  <c r="N18" i="1"/>
  <c r="I18" i="1"/>
  <c r="AF18" i="1"/>
  <c r="L18" i="1"/>
  <c r="AR21" i="12"/>
  <c r="AH21" i="12"/>
  <c r="X21" i="12"/>
  <c r="N21" i="12"/>
  <c r="AP21" i="12"/>
  <c r="AF21" i="12"/>
  <c r="V21" i="12"/>
  <c r="L21" i="12"/>
  <c r="AW21" i="12"/>
  <c r="AM21" i="12"/>
  <c r="AC21" i="12"/>
  <c r="S21" i="12"/>
  <c r="I21" i="12"/>
  <c r="AU21" i="12"/>
  <c r="AK21" i="12"/>
  <c r="AA21" i="12"/>
  <c r="Q21" i="12"/>
  <c r="G21" i="12"/>
  <c r="AR55" i="12"/>
  <c r="AH55" i="12"/>
  <c r="X55" i="12"/>
  <c r="N55" i="12"/>
  <c r="AP55" i="12"/>
  <c r="AF55" i="12"/>
  <c r="V55" i="12"/>
  <c r="L55" i="12"/>
  <c r="AW55" i="12"/>
  <c r="AM55" i="12"/>
  <c r="AC55" i="12"/>
  <c r="S55" i="12"/>
  <c r="I55" i="12"/>
  <c r="AU55" i="12"/>
  <c r="AK55" i="12"/>
  <c r="AA55" i="12"/>
  <c r="Q55" i="12"/>
  <c r="G55" i="12"/>
  <c r="AW22" i="1"/>
  <c r="AU22" i="1"/>
  <c r="AH22" i="1"/>
  <c r="N22" i="1"/>
  <c r="V22" i="1"/>
  <c r="AF22" i="1"/>
  <c r="L22" i="1"/>
  <c r="S22" i="1"/>
  <c r="AK22" i="1"/>
  <c r="AR22" i="1"/>
  <c r="AP22" i="1"/>
  <c r="AC22" i="1"/>
  <c r="I22" i="1"/>
  <c r="AA22" i="1"/>
  <c r="G22" i="1"/>
  <c r="X22" i="1"/>
  <c r="Q22" i="1"/>
  <c r="AM22" i="1"/>
  <c r="AP34" i="12"/>
  <c r="AF34" i="12"/>
  <c r="V34" i="12"/>
  <c r="L34" i="12"/>
  <c r="AW34" i="12"/>
  <c r="AM34" i="12"/>
  <c r="AC34" i="12"/>
  <c r="S34" i="12"/>
  <c r="I34" i="12"/>
  <c r="AU34" i="12"/>
  <c r="AK34" i="12"/>
  <c r="AA34" i="12"/>
  <c r="Q34" i="12"/>
  <c r="G34" i="12"/>
  <c r="AH34" i="12"/>
  <c r="N34" i="12"/>
  <c r="AR34" i="12"/>
  <c r="X34" i="12"/>
  <c r="AK47" i="7"/>
  <c r="Q47" i="7"/>
  <c r="AH47" i="7"/>
  <c r="N47" i="7"/>
  <c r="AF47" i="7"/>
  <c r="L47" i="7"/>
  <c r="AW47" i="7"/>
  <c r="AC47" i="7"/>
  <c r="I47" i="7"/>
  <c r="AU47" i="7"/>
  <c r="AA47" i="7"/>
  <c r="G47" i="7"/>
  <c r="AR47" i="7"/>
  <c r="X47" i="7"/>
  <c r="AP47" i="7"/>
  <c r="S47" i="7"/>
  <c r="V47" i="7"/>
  <c r="AM47" i="7"/>
  <c r="AP31" i="7"/>
  <c r="V31" i="7"/>
  <c r="AM31" i="7"/>
  <c r="S31" i="7"/>
  <c r="AK31" i="7"/>
  <c r="Q31" i="7"/>
  <c r="AH31" i="7"/>
  <c r="N31" i="7"/>
  <c r="AF31" i="7"/>
  <c r="L31" i="7"/>
  <c r="AW31" i="7"/>
  <c r="AC31" i="7"/>
  <c r="I31" i="7"/>
  <c r="AA31" i="7"/>
  <c r="AR31" i="7"/>
  <c r="AU31" i="7"/>
  <c r="G31" i="7"/>
  <c r="X31" i="7"/>
  <c r="AW23" i="1"/>
  <c r="AU23" i="1"/>
  <c r="AR23" i="1"/>
  <c r="AP23" i="1"/>
  <c r="AC23" i="1"/>
  <c r="I23" i="1"/>
  <c r="AH23" i="1"/>
  <c r="AA23" i="1"/>
  <c r="G23" i="1"/>
  <c r="L23" i="1"/>
  <c r="X23" i="1"/>
  <c r="AF23" i="1"/>
  <c r="V23" i="1"/>
  <c r="S23" i="1"/>
  <c r="AM23" i="1"/>
  <c r="AK23" i="1"/>
  <c r="Q23" i="1"/>
  <c r="N23" i="1"/>
  <c r="AW26" i="1"/>
  <c r="AU26" i="1"/>
  <c r="AR26" i="1"/>
  <c r="AP26" i="1"/>
  <c r="V26" i="1"/>
  <c r="X26" i="1"/>
  <c r="L26" i="1"/>
  <c r="G26" i="1"/>
  <c r="AM26" i="1"/>
  <c r="S26" i="1"/>
  <c r="AA26" i="1"/>
  <c r="AK26" i="1"/>
  <c r="Q26" i="1"/>
  <c r="AH26" i="1"/>
  <c r="N26" i="1"/>
  <c r="AF26" i="1"/>
  <c r="AC26" i="1"/>
  <c r="I26" i="1"/>
  <c r="AR26" i="12"/>
  <c r="AH26" i="12"/>
  <c r="X26" i="12"/>
  <c r="N26" i="12"/>
  <c r="AP26" i="12"/>
  <c r="AF26" i="12"/>
  <c r="V26" i="12"/>
  <c r="L26" i="12"/>
  <c r="AM26" i="12"/>
  <c r="S26" i="12"/>
  <c r="AK26" i="12"/>
  <c r="Q26" i="12"/>
  <c r="AW26" i="12"/>
  <c r="AC26" i="12"/>
  <c r="I26" i="12"/>
  <c r="AU26" i="12"/>
  <c r="AA26" i="12"/>
  <c r="G26" i="12"/>
  <c r="AR60" i="12"/>
  <c r="AH60" i="12"/>
  <c r="X60" i="12"/>
  <c r="N60" i="12"/>
  <c r="AP60" i="12"/>
  <c r="AF60" i="12"/>
  <c r="V60" i="12"/>
  <c r="L60" i="12"/>
  <c r="AW60" i="12"/>
  <c r="AC60" i="12"/>
  <c r="I60" i="12"/>
  <c r="AU60" i="12"/>
  <c r="AA60" i="12"/>
  <c r="G60" i="12"/>
  <c r="AM60" i="12"/>
  <c r="S60" i="12"/>
  <c r="AK60" i="12"/>
  <c r="Q60" i="12"/>
  <c r="AW32" i="1"/>
  <c r="AU32" i="1"/>
  <c r="AP32" i="1"/>
  <c r="AA32" i="1"/>
  <c r="G32" i="1"/>
  <c r="X32" i="1"/>
  <c r="I32" i="1"/>
  <c r="V32" i="1"/>
  <c r="AC32" i="1"/>
  <c r="AR32" i="1"/>
  <c r="AM32" i="1"/>
  <c r="S32" i="1"/>
  <c r="AK32" i="1"/>
  <c r="Q32" i="1"/>
  <c r="AH32" i="1"/>
  <c r="N32" i="1"/>
  <c r="AF32" i="1"/>
  <c r="L32" i="1"/>
  <c r="AW39" i="12"/>
  <c r="J12" i="13"/>
  <c r="AM39" i="12"/>
  <c r="J10" i="13"/>
  <c r="AC39" i="12"/>
  <c r="J8" i="13"/>
  <c r="S39" i="12"/>
  <c r="J6" i="13"/>
  <c r="I39" i="12"/>
  <c r="J4" i="13"/>
  <c r="AU39" i="12"/>
  <c r="AK39" i="12"/>
  <c r="AA39" i="12"/>
  <c r="Q39" i="12"/>
  <c r="G39" i="12"/>
  <c r="AR39" i="12"/>
  <c r="J11" i="13"/>
  <c r="AH39" i="12"/>
  <c r="J9" i="13"/>
  <c r="X39" i="12"/>
  <c r="J7" i="13"/>
  <c r="N39" i="12"/>
  <c r="J5" i="13"/>
  <c r="AP39" i="12"/>
  <c r="AF39" i="12"/>
  <c r="V39" i="12"/>
  <c r="L39" i="12"/>
  <c r="AR27" i="1"/>
  <c r="AP27" i="1"/>
  <c r="AM27" i="1"/>
  <c r="S27" i="1"/>
  <c r="AW27" i="1"/>
  <c r="AK27" i="1"/>
  <c r="Q27" i="1"/>
  <c r="AU27" i="1"/>
  <c r="V27" i="1"/>
  <c r="AH27" i="1"/>
  <c r="N27" i="1"/>
  <c r="I27" i="1"/>
  <c r="AF27" i="1"/>
  <c r="L27" i="1"/>
  <c r="AC27" i="1"/>
  <c r="G27" i="1"/>
  <c r="AA27" i="1"/>
  <c r="X27" i="1"/>
  <c r="AR27" i="12"/>
  <c r="AH27" i="12"/>
  <c r="X27" i="12"/>
  <c r="N27" i="12"/>
  <c r="AP27" i="12"/>
  <c r="AF27" i="12"/>
  <c r="V27" i="12"/>
  <c r="L27" i="12"/>
  <c r="AW27" i="12"/>
  <c r="AM27" i="12"/>
  <c r="AC27" i="12"/>
  <c r="S27" i="12"/>
  <c r="I27" i="12"/>
  <c r="AU27" i="12"/>
  <c r="AK27" i="12"/>
  <c r="AA27" i="12"/>
  <c r="Q27" i="12"/>
  <c r="G27" i="12"/>
  <c r="AH28" i="7"/>
  <c r="N28" i="7"/>
  <c r="AF28" i="7"/>
  <c r="L28" i="7"/>
  <c r="AW28" i="7"/>
  <c r="AC28" i="7"/>
  <c r="I28" i="7"/>
  <c r="AU28" i="7"/>
  <c r="AA28" i="7"/>
  <c r="G28" i="7"/>
  <c r="AR28" i="7"/>
  <c r="X28" i="7"/>
  <c r="AP28" i="7"/>
  <c r="V28" i="7"/>
  <c r="AM28" i="7"/>
  <c r="AK28" i="7"/>
  <c r="S28" i="7"/>
  <c r="Q28" i="7"/>
  <c r="AW33" i="1"/>
  <c r="AU33" i="1"/>
  <c r="AR33" i="1"/>
  <c r="AP33" i="1"/>
  <c r="X33" i="1"/>
  <c r="L33" i="1"/>
  <c r="AA33" i="1"/>
  <c r="V33" i="1"/>
  <c r="N33" i="1"/>
  <c r="AM33" i="1"/>
  <c r="S33" i="1"/>
  <c r="G33" i="1"/>
  <c r="AK33" i="1"/>
  <c r="Q33" i="1"/>
  <c r="AF33" i="1"/>
  <c r="AH33" i="1"/>
  <c r="AC33" i="1"/>
  <c r="I33" i="1"/>
  <c r="AU46" i="12"/>
  <c r="AK46" i="12"/>
  <c r="AA46" i="12"/>
  <c r="Q46" i="12"/>
  <c r="G46" i="12"/>
  <c r="AR46" i="12"/>
  <c r="AH46" i="12"/>
  <c r="X46" i="12"/>
  <c r="N46" i="12"/>
  <c r="AP46" i="12"/>
  <c r="AF46" i="12"/>
  <c r="V46" i="12"/>
  <c r="L46" i="12"/>
  <c r="AW46" i="12"/>
  <c r="AC46" i="12"/>
  <c r="I46" i="12"/>
  <c r="AM46" i="12"/>
  <c r="S46" i="12"/>
  <c r="AW28" i="1"/>
  <c r="AU28" i="1"/>
  <c r="AH28" i="1"/>
  <c r="N28" i="1"/>
  <c r="X28" i="1"/>
  <c r="AF28" i="1"/>
  <c r="L28" i="1"/>
  <c r="AP28" i="1"/>
  <c r="Q28" i="1"/>
  <c r="S28" i="1"/>
  <c r="AC28" i="1"/>
  <c r="I28" i="1"/>
  <c r="AA28" i="1"/>
  <c r="G28" i="1"/>
  <c r="V28" i="1"/>
  <c r="AM28" i="1"/>
  <c r="AR28" i="1"/>
  <c r="AK28" i="1"/>
  <c r="AW28" i="12"/>
  <c r="AM28" i="12"/>
  <c r="AC28" i="12"/>
  <c r="S28" i="12"/>
  <c r="I28" i="12"/>
  <c r="AU28" i="12"/>
  <c r="AK28" i="12"/>
  <c r="AA28" i="12"/>
  <c r="Q28" i="12"/>
  <c r="G28" i="12"/>
  <c r="AR28" i="12"/>
  <c r="X28" i="12"/>
  <c r="AP28" i="12"/>
  <c r="V28" i="12"/>
  <c r="AH28" i="12"/>
  <c r="N28" i="12"/>
  <c r="AF28" i="12"/>
  <c r="L28" i="12"/>
  <c r="AW29" i="7"/>
  <c r="AC29" i="7"/>
  <c r="I29" i="7"/>
  <c r="AU29" i="7"/>
  <c r="AA29" i="7"/>
  <c r="G29" i="7"/>
  <c r="AR29" i="7"/>
  <c r="X29" i="7"/>
  <c r="AP29" i="7"/>
  <c r="V29" i="7"/>
  <c r="AM29" i="7"/>
  <c r="S29" i="7"/>
  <c r="AK29" i="7"/>
  <c r="Q29" i="7"/>
  <c r="N29" i="7"/>
  <c r="L29" i="7"/>
  <c r="AH29" i="7"/>
  <c r="AF29" i="7"/>
  <c r="AR34" i="1"/>
  <c r="AP34" i="1"/>
  <c r="AM34" i="1"/>
  <c r="S34" i="1"/>
  <c r="AK34" i="1"/>
  <c r="Q34" i="1"/>
  <c r="AC34" i="1"/>
  <c r="I34" i="1"/>
  <c r="AH34" i="1"/>
  <c r="N34" i="1"/>
  <c r="V34" i="1"/>
  <c r="AF34" i="1"/>
  <c r="L34" i="1"/>
  <c r="AW34" i="1"/>
  <c r="AA34" i="1"/>
  <c r="G34" i="1"/>
  <c r="AU34" i="1"/>
  <c r="X34" i="1"/>
  <c r="AR49" i="12"/>
  <c r="I11" i="13"/>
  <c r="AH49" i="12"/>
  <c r="I9" i="13"/>
  <c r="X49" i="12"/>
  <c r="I7" i="13"/>
  <c r="N49" i="12"/>
  <c r="I5" i="13"/>
  <c r="AP49" i="12"/>
  <c r="AF49" i="12"/>
  <c r="V49" i="12"/>
  <c r="L49" i="12"/>
  <c r="AW49" i="12"/>
  <c r="I12" i="13"/>
  <c r="AM49" i="12"/>
  <c r="I10" i="13"/>
  <c r="AC49" i="12"/>
  <c r="I8" i="13"/>
  <c r="S49" i="12"/>
  <c r="I6" i="13"/>
  <c r="I49" i="12"/>
  <c r="I4" i="13"/>
  <c r="AU49" i="12"/>
  <c r="AK49" i="12"/>
  <c r="AA49" i="12"/>
  <c r="Q49" i="12"/>
  <c r="G49" i="12"/>
  <c r="AR13" i="12"/>
  <c r="AH13" i="12"/>
  <c r="X13" i="12"/>
  <c r="N13" i="12"/>
  <c r="AP13" i="12"/>
  <c r="AF13" i="12"/>
  <c r="V13" i="12"/>
  <c r="L13" i="12"/>
  <c r="AW13" i="12"/>
  <c r="AM13" i="12"/>
  <c r="AC13" i="12"/>
  <c r="S13" i="12"/>
  <c r="I13" i="12"/>
  <c r="AU13" i="12"/>
  <c r="AK13" i="12"/>
  <c r="AA13" i="12"/>
  <c r="Q13" i="12"/>
  <c r="G13" i="12"/>
  <c r="AW23" i="12"/>
  <c r="AM23" i="12"/>
  <c r="AC23" i="12"/>
  <c r="S23" i="12"/>
  <c r="I23" i="12"/>
  <c r="AU23" i="12"/>
  <c r="AK23" i="12"/>
  <c r="AA23" i="12"/>
  <c r="Q23" i="12"/>
  <c r="G23" i="12"/>
  <c r="AR23" i="12"/>
  <c r="AH23" i="12"/>
  <c r="X23" i="12"/>
  <c r="N23" i="12"/>
  <c r="AP23" i="12"/>
  <c r="AF23" i="12"/>
  <c r="V23" i="12"/>
  <c r="L23" i="12"/>
  <c r="AW24" i="1"/>
  <c r="AU24" i="1"/>
  <c r="AR24" i="1"/>
  <c r="AP24" i="1"/>
  <c r="V24" i="1"/>
  <c r="X24" i="1"/>
  <c r="AC24" i="1"/>
  <c r="I24" i="1"/>
  <c r="AM24" i="1"/>
  <c r="S24" i="1"/>
  <c r="G24" i="1"/>
  <c r="AK24" i="1"/>
  <c r="Q24" i="1"/>
  <c r="AH24" i="1"/>
  <c r="N24" i="1"/>
  <c r="AF24" i="1"/>
  <c r="L24" i="1"/>
  <c r="AA24" i="1"/>
  <c r="AW29" i="1"/>
  <c r="AU29" i="1"/>
  <c r="AR29" i="1"/>
  <c r="G29" i="1"/>
  <c r="AH29" i="1"/>
  <c r="AC29" i="1"/>
  <c r="I29" i="1"/>
  <c r="AA29" i="1"/>
  <c r="AF29" i="1"/>
  <c r="L29" i="1"/>
  <c r="X29" i="1"/>
  <c r="V29" i="1"/>
  <c r="AP29" i="1"/>
  <c r="AM29" i="1"/>
  <c r="S29" i="1"/>
  <c r="AK29" i="1"/>
  <c r="Q29" i="1"/>
  <c r="N29" i="1"/>
  <c r="AW31" i="12"/>
  <c r="AM31" i="12"/>
  <c r="AC31" i="12"/>
  <c r="S31" i="12"/>
  <c r="I31" i="12"/>
  <c r="AU31" i="12"/>
  <c r="AK31" i="12"/>
  <c r="AA31" i="12"/>
  <c r="Q31" i="12"/>
  <c r="G31" i="12"/>
  <c r="AR31" i="12"/>
  <c r="AH31" i="12"/>
  <c r="X31" i="12"/>
  <c r="N31" i="12"/>
  <c r="AP31" i="12"/>
  <c r="AF31" i="12"/>
  <c r="V31" i="12"/>
  <c r="L31" i="12"/>
  <c r="AR30" i="7"/>
  <c r="X30" i="7"/>
  <c r="AP30" i="7"/>
  <c r="V30" i="7"/>
  <c r="AM30" i="7"/>
  <c r="S30" i="7"/>
  <c r="AK30" i="7"/>
  <c r="Q30" i="7"/>
  <c r="AH30" i="7"/>
  <c r="N30" i="7"/>
  <c r="AF30" i="7"/>
  <c r="L30" i="7"/>
  <c r="AC30" i="7"/>
  <c r="AA30" i="7"/>
  <c r="AW30" i="7"/>
  <c r="I30" i="7"/>
  <c r="AU30" i="7"/>
  <c r="G30" i="7"/>
  <c r="AP35" i="1"/>
  <c r="AM35" i="1"/>
  <c r="AK35" i="1"/>
  <c r="AW35" i="1"/>
  <c r="Q35" i="1"/>
  <c r="AH35" i="1"/>
  <c r="N35" i="1"/>
  <c r="AR35" i="1"/>
  <c r="AF35" i="1"/>
  <c r="L35" i="1"/>
  <c r="S35" i="1"/>
  <c r="AC35" i="1"/>
  <c r="I35" i="1"/>
  <c r="AA35" i="1"/>
  <c r="G35" i="1"/>
  <c r="AU35" i="1"/>
  <c r="X35" i="1"/>
  <c r="V35" i="1"/>
  <c r="AW51" i="12"/>
  <c r="AM51" i="12"/>
  <c r="AC51" i="12"/>
  <c r="S51" i="12"/>
  <c r="I51" i="12"/>
  <c r="AU51" i="12"/>
  <c r="AK51" i="12"/>
  <c r="AA51" i="12"/>
  <c r="Q51" i="12"/>
  <c r="G51" i="12"/>
  <c r="AR51" i="12"/>
  <c r="AH51" i="12"/>
  <c r="X51" i="12"/>
  <c r="N51" i="12"/>
  <c r="AF51" i="12"/>
  <c r="L51" i="12"/>
  <c r="AP51" i="12"/>
  <c r="V51" i="12"/>
  <c r="AR12" i="12"/>
  <c r="AH12" i="12"/>
  <c r="X12" i="12"/>
  <c r="N12" i="12"/>
  <c r="AP12" i="12"/>
  <c r="AF12" i="12"/>
  <c r="V12" i="12"/>
  <c r="L12" i="12"/>
  <c r="AM12" i="12"/>
  <c r="S12" i="12"/>
  <c r="AK12" i="12"/>
  <c r="Q12" i="12"/>
  <c r="AW12" i="12"/>
  <c r="AC12" i="12"/>
  <c r="I12" i="12"/>
  <c r="AU12" i="12"/>
  <c r="AA12" i="12"/>
  <c r="G12" i="12"/>
  <c r="AR43" i="1"/>
  <c r="AP43" i="1"/>
  <c r="AM43" i="1"/>
  <c r="AK43" i="1"/>
  <c r="AW43" i="1"/>
  <c r="Q43" i="1"/>
  <c r="AU43" i="1"/>
  <c r="N43" i="1"/>
  <c r="AH43" i="1"/>
  <c r="AF43" i="1"/>
  <c r="L43" i="1"/>
  <c r="G43" i="1"/>
  <c r="AC43" i="1"/>
  <c r="I43" i="1"/>
  <c r="AA43" i="1"/>
  <c r="V43" i="1"/>
  <c r="S43" i="1"/>
  <c r="X43" i="1"/>
  <c r="AM33" i="7"/>
  <c r="S33" i="7"/>
  <c r="AK33" i="7"/>
  <c r="Q33" i="7"/>
  <c r="AH33" i="7"/>
  <c r="N33" i="7"/>
  <c r="AF33" i="7"/>
  <c r="L33" i="7"/>
  <c r="AW33" i="7"/>
  <c r="AC33" i="7"/>
  <c r="I33" i="7"/>
  <c r="AU33" i="7"/>
  <c r="AA33" i="7"/>
  <c r="G33" i="7"/>
  <c r="AR33" i="7"/>
  <c r="AP33" i="7"/>
  <c r="X33" i="7"/>
  <c r="V33" i="7"/>
  <c r="AW10" i="1"/>
  <c r="AU10" i="1"/>
  <c r="AP10" i="1"/>
  <c r="AA10" i="1"/>
  <c r="G10" i="1"/>
  <c r="Q10" i="1"/>
  <c r="AR10" i="1"/>
  <c r="I10" i="1"/>
  <c r="X10" i="1"/>
  <c r="V10" i="1"/>
  <c r="AC10" i="1"/>
  <c r="L10" i="1"/>
  <c r="AK10" i="1"/>
  <c r="AM10" i="1"/>
  <c r="S10" i="1"/>
  <c r="AF10" i="1"/>
  <c r="AH10" i="1"/>
  <c r="N10" i="1"/>
  <c r="AP56" i="12"/>
  <c r="AF56" i="12"/>
  <c r="V56" i="12"/>
  <c r="L56" i="12"/>
  <c r="AW56" i="12"/>
  <c r="AM56" i="12"/>
  <c r="AC56" i="12"/>
  <c r="S56" i="12"/>
  <c r="I56" i="12"/>
  <c r="AU56" i="12"/>
  <c r="AK56" i="12"/>
  <c r="AA56" i="12"/>
  <c r="Q56" i="12"/>
  <c r="G56" i="12"/>
  <c r="AR56" i="12"/>
  <c r="X56" i="12"/>
  <c r="AH56" i="12"/>
  <c r="N56" i="12"/>
  <c r="AM38" i="1"/>
  <c r="AK38" i="1"/>
  <c r="AW38" i="1"/>
  <c r="AU38" i="1"/>
  <c r="AR38" i="1"/>
  <c r="AF38" i="1"/>
  <c r="L38" i="1"/>
  <c r="I38" i="1"/>
  <c r="AP38" i="1"/>
  <c r="AH38" i="1"/>
  <c r="AC38" i="1"/>
  <c r="Q38" i="1"/>
  <c r="AA38" i="1"/>
  <c r="G38" i="1"/>
  <c r="N38" i="1"/>
  <c r="X38" i="1"/>
  <c r="V38" i="1"/>
  <c r="S38" i="1"/>
  <c r="AR33" i="12"/>
  <c r="AH33" i="12"/>
  <c r="X33" i="12"/>
  <c r="N33" i="12"/>
  <c r="AP33" i="12"/>
  <c r="AF33" i="12"/>
  <c r="V33" i="12"/>
  <c r="L33" i="12"/>
  <c r="AW33" i="12"/>
  <c r="AM33" i="12"/>
  <c r="AC33" i="12"/>
  <c r="S33" i="12"/>
  <c r="I33" i="12"/>
  <c r="AU33" i="12"/>
  <c r="AK33" i="12"/>
  <c r="AA33" i="12"/>
  <c r="Q33" i="12"/>
  <c r="G33" i="12"/>
  <c r="AW35" i="7"/>
  <c r="AC35" i="7"/>
  <c r="I35" i="7"/>
  <c r="AU35" i="7"/>
  <c r="AA35" i="7"/>
  <c r="G35" i="7"/>
  <c r="AR35" i="7"/>
  <c r="X35" i="7"/>
  <c r="AP35" i="7"/>
  <c r="V35" i="7"/>
  <c r="AM35" i="7"/>
  <c r="S35" i="7"/>
  <c r="AK35" i="7"/>
  <c r="Q35" i="7"/>
  <c r="AH35" i="7"/>
  <c r="AF35" i="7"/>
  <c r="N35" i="7"/>
  <c r="L35" i="7"/>
  <c r="AW58" i="12"/>
  <c r="AM58" i="12"/>
  <c r="AC58" i="12"/>
  <c r="S58" i="12"/>
  <c r="I58" i="12"/>
  <c r="AU58" i="12"/>
  <c r="AK58" i="12"/>
  <c r="AA58" i="12"/>
  <c r="Q58" i="12"/>
  <c r="G58" i="12"/>
  <c r="AR58" i="12"/>
  <c r="X58" i="12"/>
  <c r="AP58" i="12"/>
  <c r="V58" i="12"/>
  <c r="AH58" i="12"/>
  <c r="N58" i="12"/>
  <c r="AF58" i="12"/>
  <c r="L58" i="12"/>
  <c r="AW40" i="1"/>
  <c r="AU40" i="1"/>
  <c r="AR40" i="1"/>
  <c r="AP40" i="1"/>
  <c r="AM40" i="1"/>
  <c r="AK40" i="1"/>
  <c r="AA40" i="1"/>
  <c r="X40" i="1"/>
  <c r="V40" i="1"/>
  <c r="N40" i="1"/>
  <c r="I40" i="1"/>
  <c r="S40" i="1"/>
  <c r="AC40" i="1"/>
  <c r="Q40" i="1"/>
  <c r="G40" i="1"/>
  <c r="AH40" i="1"/>
  <c r="AF40" i="1"/>
  <c r="L40" i="1"/>
  <c r="AR40" i="12"/>
  <c r="AH40" i="12"/>
  <c r="X40" i="12"/>
  <c r="N40" i="12"/>
  <c r="AP40" i="12"/>
  <c r="AF40" i="12"/>
  <c r="V40" i="12"/>
  <c r="L40" i="12"/>
  <c r="AM40" i="12"/>
  <c r="S40" i="12"/>
  <c r="AK40" i="12"/>
  <c r="Q40" i="12"/>
  <c r="AW40" i="12"/>
  <c r="AC40" i="12"/>
  <c r="I40" i="12"/>
  <c r="AU40" i="12"/>
  <c r="AA40" i="12"/>
  <c r="G40" i="12"/>
  <c r="AU36" i="7"/>
  <c r="AA36" i="7"/>
  <c r="G36" i="7"/>
  <c r="AR36" i="7"/>
  <c r="X36" i="7"/>
  <c r="AP36" i="7"/>
  <c r="V36" i="7"/>
  <c r="AM36" i="7"/>
  <c r="S36" i="7"/>
  <c r="AK36" i="7"/>
  <c r="Q36" i="7"/>
  <c r="AH36" i="7"/>
  <c r="N36" i="7"/>
  <c r="AF36" i="7"/>
  <c r="AW36" i="7"/>
  <c r="I36" i="7"/>
  <c r="L36" i="7"/>
  <c r="AC36" i="7"/>
  <c r="AW45" i="1"/>
  <c r="AU45" i="1"/>
  <c r="AR45" i="1"/>
  <c r="AP45" i="1"/>
  <c r="AC45" i="1"/>
  <c r="I45" i="1"/>
  <c r="AA45" i="1"/>
  <c r="G45" i="1"/>
  <c r="AF45" i="1"/>
  <c r="S45" i="1"/>
  <c r="AM45" i="1"/>
  <c r="X45" i="1"/>
  <c r="AK45" i="1"/>
  <c r="V45" i="1"/>
  <c r="AH45" i="1"/>
  <c r="N45" i="1"/>
  <c r="Q45" i="1"/>
  <c r="L45" i="1"/>
  <c r="AW59" i="12"/>
  <c r="AM59" i="12"/>
  <c r="AC59" i="12"/>
  <c r="S59" i="12"/>
  <c r="I59" i="12"/>
  <c r="AU59" i="12"/>
  <c r="AK59" i="12"/>
  <c r="AA59" i="12"/>
  <c r="Q59" i="12"/>
  <c r="G59" i="12"/>
  <c r="AR59" i="12"/>
  <c r="AH59" i="12"/>
  <c r="X59" i="12"/>
  <c r="N59" i="12"/>
  <c r="AP59" i="12"/>
  <c r="AF59" i="12"/>
  <c r="V59" i="12"/>
  <c r="L59" i="12"/>
  <c r="AW38" i="12"/>
  <c r="AM38" i="12"/>
  <c r="AC38" i="12"/>
  <c r="S38" i="12"/>
  <c r="I38" i="12"/>
  <c r="AU38" i="12"/>
  <c r="AK38" i="12"/>
  <c r="AA38" i="12"/>
  <c r="Q38" i="12"/>
  <c r="G38" i="12"/>
  <c r="AH38" i="12"/>
  <c r="N38" i="12"/>
  <c r="AF38" i="12"/>
  <c r="L38" i="12"/>
  <c r="AR38" i="12"/>
  <c r="X38" i="12"/>
  <c r="AP38" i="12"/>
  <c r="V38" i="12"/>
  <c r="AW39" i="1"/>
  <c r="AU39" i="1"/>
  <c r="AR39" i="1"/>
  <c r="AP39" i="1"/>
  <c r="AC39" i="1"/>
  <c r="I39" i="1"/>
  <c r="L39" i="1"/>
  <c r="AA39" i="1"/>
  <c r="G39" i="1"/>
  <c r="N39" i="1"/>
  <c r="X39" i="1"/>
  <c r="AM39" i="1"/>
  <c r="AK39" i="1"/>
  <c r="V39" i="1"/>
  <c r="S39" i="1"/>
  <c r="AH39" i="1"/>
  <c r="Q39" i="1"/>
  <c r="AF39" i="1"/>
  <c r="AU41" i="1"/>
  <c r="AR41" i="1"/>
  <c r="AP41" i="1"/>
  <c r="AM41" i="1"/>
  <c r="S41" i="1"/>
  <c r="AW41" i="1"/>
  <c r="Q41" i="1"/>
  <c r="V41" i="1"/>
  <c r="AH41" i="1"/>
  <c r="N41" i="1"/>
  <c r="I41" i="1"/>
  <c r="X41" i="1"/>
  <c r="AF41" i="1"/>
  <c r="L41" i="1"/>
  <c r="AK41" i="1"/>
  <c r="AC41" i="1"/>
  <c r="AA41" i="1"/>
  <c r="G41" i="1"/>
  <c r="AR41" i="12"/>
  <c r="AH41" i="12"/>
  <c r="X41" i="12"/>
  <c r="N41" i="12"/>
  <c r="AP41" i="12"/>
  <c r="AF41" i="12"/>
  <c r="V41" i="12"/>
  <c r="L41" i="12"/>
  <c r="AW41" i="12"/>
  <c r="AM41" i="12"/>
  <c r="AC41" i="12"/>
  <c r="S41" i="12"/>
  <c r="I41" i="12"/>
  <c r="AK41" i="12"/>
  <c r="Q41" i="12"/>
  <c r="AU41" i="12"/>
  <c r="AA41" i="12"/>
  <c r="G41" i="12"/>
  <c r="AM40" i="7"/>
  <c r="S40" i="7"/>
  <c r="AK40" i="7"/>
  <c r="Q40" i="7"/>
  <c r="AH40" i="7"/>
  <c r="N40" i="7"/>
  <c r="AF40" i="7"/>
  <c r="L40" i="7"/>
  <c r="AW40" i="7"/>
  <c r="AC40" i="7"/>
  <c r="I40" i="7"/>
  <c r="AU40" i="7"/>
  <c r="AA40" i="7"/>
  <c r="G40" i="7"/>
  <c r="X40" i="7"/>
  <c r="V40" i="7"/>
  <c r="AR40" i="7"/>
  <c r="AP40" i="7"/>
  <c r="AW46" i="1"/>
  <c r="AU46" i="1"/>
  <c r="AR46" i="1"/>
  <c r="AP46" i="1"/>
  <c r="AM46" i="1"/>
  <c r="I46" i="1"/>
  <c r="G46" i="1"/>
  <c r="V46" i="1"/>
  <c r="X46" i="1"/>
  <c r="AK46" i="1"/>
  <c r="S46" i="1"/>
  <c r="AC46" i="1"/>
  <c r="Q46" i="1"/>
  <c r="AH46" i="1"/>
  <c r="N46" i="1"/>
  <c r="AF46" i="1"/>
  <c r="L46" i="1"/>
  <c r="AA46" i="1"/>
  <c r="AR61" i="12"/>
  <c r="AH61" i="12"/>
  <c r="X61" i="12"/>
  <c r="N61" i="12"/>
  <c r="AP61" i="12"/>
  <c r="AF61" i="12"/>
  <c r="V61" i="12"/>
  <c r="L61" i="12"/>
  <c r="AW61" i="12"/>
  <c r="AM61" i="12"/>
  <c r="AC61" i="12"/>
  <c r="S61" i="12"/>
  <c r="I61" i="12"/>
  <c r="AU61" i="12"/>
  <c r="AA61" i="12"/>
  <c r="G61" i="12"/>
  <c r="AK61" i="12"/>
  <c r="Q61" i="12"/>
  <c r="H44" i="7"/>
  <c r="AG44" i="7"/>
  <c r="AL44" i="7"/>
  <c r="AQ44" i="7"/>
  <c r="AV44" i="7"/>
  <c r="W44" i="7"/>
  <c r="AB44" i="7"/>
  <c r="M44" i="7"/>
  <c r="R44" i="7"/>
  <c r="D16" i="7"/>
  <c r="D24" i="7"/>
  <c r="D10" i="7"/>
  <c r="D45" i="7"/>
  <c r="D18" i="7"/>
  <c r="D38" i="12"/>
  <c r="D39" i="7"/>
  <c r="D16" i="10"/>
  <c r="D17" i="10"/>
  <c r="D19" i="12"/>
  <c r="D36" i="7"/>
  <c r="D58" i="12"/>
  <c r="D11" i="1"/>
  <c r="D50" i="12"/>
  <c r="D61" i="12"/>
  <c r="D32" i="12"/>
  <c r="D32" i="1"/>
  <c r="D35" i="7"/>
  <c r="D34" i="12"/>
  <c r="D21" i="12"/>
  <c r="D39" i="1"/>
  <c r="D44" i="1"/>
  <c r="D46" i="12"/>
  <c r="D10" i="10"/>
  <c r="D12" i="1"/>
  <c r="D13" i="10"/>
  <c r="D43" i="1"/>
  <c r="D28" i="1"/>
  <c r="D60" i="12"/>
  <c r="D59" i="12"/>
  <c r="D43" i="12"/>
  <c r="D31" i="12"/>
  <c r="D38" i="1"/>
  <c r="D44" i="12"/>
  <c r="D24" i="1"/>
  <c r="D46" i="1"/>
  <c r="D13" i="12"/>
  <c r="D54" i="12"/>
  <c r="D23" i="12"/>
  <c r="D41" i="1"/>
  <c r="D15" i="10"/>
  <c r="D22" i="12"/>
  <c r="D23" i="1"/>
  <c r="D47" i="7"/>
  <c r="D11" i="12"/>
  <c r="D27" i="1"/>
  <c r="D46" i="7"/>
  <c r="D56" i="12"/>
  <c r="D10" i="1"/>
  <c r="D34" i="1"/>
  <c r="D13" i="7"/>
  <c r="D14" i="12"/>
  <c r="D12" i="12"/>
  <c r="D45" i="12"/>
  <c r="D13" i="1"/>
  <c r="D19" i="7"/>
  <c r="D24" i="12"/>
  <c r="D34" i="7"/>
  <c r="D40" i="7"/>
  <c r="D29" i="1"/>
  <c r="D18" i="12"/>
  <c r="D53" i="12"/>
  <c r="D28" i="7"/>
  <c r="D28" i="12"/>
  <c r="D30" i="7"/>
  <c r="D18" i="10"/>
  <c r="D12" i="10"/>
  <c r="D55" i="12"/>
  <c r="D45" i="1"/>
  <c r="D33" i="7"/>
  <c r="D17" i="7"/>
  <c r="D31" i="7"/>
  <c r="D17" i="1"/>
  <c r="D19" i="10"/>
  <c r="D22" i="10"/>
  <c r="D27" i="12"/>
  <c r="D29" i="12"/>
  <c r="D8" i="10"/>
  <c r="D11" i="7"/>
  <c r="D33" i="1"/>
  <c r="D22" i="7"/>
  <c r="D25" i="7"/>
  <c r="D41" i="12"/>
  <c r="D29" i="7"/>
  <c r="D11" i="10"/>
  <c r="D35" i="1"/>
  <c r="D16" i="12"/>
  <c r="D23" i="7"/>
  <c r="D40" i="1"/>
  <c r="D26" i="12"/>
  <c r="D26" i="1"/>
  <c r="D18" i="1"/>
  <c r="D33" i="12"/>
  <c r="D17" i="12"/>
  <c r="D21" i="1"/>
  <c r="D19" i="1"/>
  <c r="D16" i="1"/>
  <c r="D12" i="7"/>
  <c r="D41" i="7"/>
  <c r="D22" i="1"/>
  <c r="D42" i="7"/>
  <c r="G8" i="13"/>
  <c r="AC36" i="12"/>
  <c r="AH36" i="12"/>
  <c r="G9" i="13"/>
  <c r="AM36" i="12"/>
  <c r="G10" i="13"/>
  <c r="H24" i="7"/>
  <c r="AQ24" i="7"/>
  <c r="R24" i="7"/>
  <c r="W24" i="7"/>
  <c r="AB24" i="7"/>
  <c r="AG24" i="7"/>
  <c r="AL24" i="7"/>
  <c r="M24" i="7"/>
  <c r="AV24" i="7"/>
  <c r="R25" i="7"/>
  <c r="AB25" i="7"/>
  <c r="AQ25" i="7"/>
  <c r="AL25" i="7"/>
  <c r="M25" i="7"/>
  <c r="W25" i="7"/>
  <c r="AV25" i="7"/>
  <c r="AG25" i="7"/>
  <c r="H25" i="7"/>
  <c r="M33" i="7"/>
  <c r="AB33" i="7"/>
  <c r="AQ33" i="7"/>
  <c r="R33" i="7"/>
  <c r="AG33" i="7"/>
  <c r="W33" i="7"/>
  <c r="AV33" i="7"/>
  <c r="H33" i="7"/>
  <c r="AL33" i="7"/>
  <c r="AG34" i="7"/>
  <c r="M34" i="7"/>
  <c r="AV34" i="7"/>
  <c r="AQ34" i="7"/>
  <c r="R34" i="7"/>
  <c r="W34" i="7"/>
  <c r="H34" i="7"/>
  <c r="AB34" i="7"/>
  <c r="AL34" i="7"/>
  <c r="AV46" i="7"/>
  <c r="W46" i="7"/>
  <c r="AL46" i="7"/>
  <c r="AG46" i="7"/>
  <c r="H46" i="7"/>
  <c r="AQ46" i="7"/>
  <c r="R46" i="7"/>
  <c r="AB46" i="7"/>
  <c r="M46" i="7"/>
  <c r="R16" i="7"/>
  <c r="AG16" i="7"/>
  <c r="AB16" i="7"/>
  <c r="H16" i="7"/>
  <c r="W16" i="7"/>
  <c r="AV16" i="7"/>
  <c r="M16" i="7"/>
  <c r="AQ16" i="7"/>
  <c r="AL16" i="7"/>
  <c r="M22" i="7"/>
  <c r="W22" i="7"/>
  <c r="AQ22" i="7"/>
  <c r="AV22" i="7"/>
  <c r="AB22" i="7"/>
  <c r="AL22" i="7"/>
  <c r="H22" i="7"/>
  <c r="R22" i="7"/>
  <c r="AG22" i="7"/>
  <c r="AQ31" i="7"/>
  <c r="H31" i="7"/>
  <c r="R31" i="7"/>
  <c r="AV31" i="7"/>
  <c r="AB31" i="7"/>
  <c r="AL31" i="7"/>
  <c r="AG31" i="7"/>
  <c r="M31" i="7"/>
  <c r="W31" i="7"/>
  <c r="AG42" i="7"/>
  <c r="AL42" i="7"/>
  <c r="H42" i="7"/>
  <c r="W42" i="7"/>
  <c r="AQ42" i="7"/>
  <c r="R42" i="7"/>
  <c r="AV42" i="7"/>
  <c r="AB42" i="7"/>
  <c r="M42" i="7"/>
  <c r="AB19" i="7"/>
  <c r="AL19" i="7"/>
  <c r="M19" i="7"/>
  <c r="AV19" i="7"/>
  <c r="H19" i="7"/>
  <c r="W19" i="7"/>
  <c r="AQ19" i="7"/>
  <c r="R19" i="7"/>
  <c r="AG19" i="7"/>
  <c r="H36" i="7"/>
  <c r="AQ36" i="7"/>
  <c r="R36" i="7"/>
  <c r="AB36" i="7"/>
  <c r="W36" i="7"/>
  <c r="AL36" i="7"/>
  <c r="M36" i="7"/>
  <c r="AV36" i="7"/>
  <c r="AG36" i="7"/>
  <c r="H11" i="7"/>
  <c r="R11" i="7"/>
  <c r="AG11" i="7"/>
  <c r="AQ11" i="7"/>
  <c r="AB11" i="7"/>
  <c r="AL11" i="7"/>
  <c r="M11" i="7"/>
  <c r="AV11" i="7"/>
  <c r="W11" i="7"/>
  <c r="AG47" i="7"/>
  <c r="H47" i="7"/>
  <c r="M47" i="7"/>
  <c r="AQ47" i="7"/>
  <c r="AV47" i="7"/>
  <c r="W47" i="7"/>
  <c r="R47" i="7"/>
  <c r="AB47" i="7"/>
  <c r="AL47" i="7"/>
  <c r="W41" i="7"/>
  <c r="AG41" i="7"/>
  <c r="H41" i="7"/>
  <c r="AQ41" i="7"/>
  <c r="R41" i="7"/>
  <c r="AV41" i="7"/>
  <c r="AL41" i="7"/>
  <c r="AB41" i="7"/>
  <c r="M41" i="7"/>
  <c r="AQ17" i="7"/>
  <c r="H17" i="7"/>
  <c r="R17" i="7"/>
  <c r="AB17" i="7"/>
  <c r="AL17" i="7"/>
  <c r="M17" i="7"/>
  <c r="AV17" i="7"/>
  <c r="AG17" i="7"/>
  <c r="W17" i="7"/>
  <c r="R12" i="7"/>
  <c r="AQ12" i="7"/>
  <c r="AB12" i="7"/>
  <c r="H12" i="7"/>
  <c r="AL12" i="7"/>
  <c r="M12" i="7"/>
  <c r="AV12" i="7"/>
  <c r="W12" i="7"/>
  <c r="AG12" i="7"/>
  <c r="AQ23" i="7"/>
  <c r="H23" i="7"/>
  <c r="R23" i="7"/>
  <c r="AB23" i="7"/>
  <c r="AG23" i="7"/>
  <c r="AL23" i="7"/>
  <c r="W23" i="7"/>
  <c r="M23" i="7"/>
  <c r="AV23" i="7"/>
  <c r="AG30" i="7"/>
  <c r="H30" i="7"/>
  <c r="AQ30" i="7"/>
  <c r="R30" i="7"/>
  <c r="AB30" i="7"/>
  <c r="W30" i="7"/>
  <c r="AL30" i="7"/>
  <c r="M30" i="7"/>
  <c r="AV30" i="7"/>
  <c r="AG35" i="7"/>
  <c r="H35" i="7"/>
  <c r="W35" i="7"/>
  <c r="AQ35" i="7"/>
  <c r="R35" i="7"/>
  <c r="AV35" i="7"/>
  <c r="M35" i="7"/>
  <c r="AB35" i="7"/>
  <c r="AL35" i="7"/>
  <c r="AL39" i="7"/>
  <c r="W39" i="7"/>
  <c r="AQ39" i="7"/>
  <c r="AG39" i="7"/>
  <c r="AV39" i="7"/>
  <c r="R39" i="7"/>
  <c r="H39" i="7"/>
  <c r="AB39" i="7"/>
  <c r="M39" i="7"/>
  <c r="W40" i="7"/>
  <c r="AG40" i="7"/>
  <c r="H40" i="7"/>
  <c r="AQ40" i="7"/>
  <c r="R40" i="7"/>
  <c r="AL40" i="7"/>
  <c r="AV40" i="7"/>
  <c r="AB40" i="7"/>
  <c r="M40" i="7"/>
  <c r="AL28" i="7"/>
  <c r="R28" i="7"/>
  <c r="M28" i="7"/>
  <c r="AB28" i="7"/>
  <c r="W28" i="7"/>
  <c r="AV28" i="7"/>
  <c r="AG28" i="7"/>
  <c r="H28" i="7"/>
  <c r="AQ28" i="7"/>
  <c r="M10" i="7"/>
  <c r="H10" i="7"/>
  <c r="AQ10" i="7"/>
  <c r="AV10" i="7"/>
  <c r="AG10" i="7"/>
  <c r="AB10" i="7"/>
  <c r="AL10" i="7"/>
  <c r="W10" i="7"/>
  <c r="R10" i="7"/>
  <c r="AB13" i="7"/>
  <c r="AQ13" i="7"/>
  <c r="AL13" i="7"/>
  <c r="M13" i="7"/>
  <c r="AV13" i="7"/>
  <c r="W13" i="7"/>
  <c r="AG13" i="7"/>
  <c r="R13" i="7"/>
  <c r="H13" i="7"/>
  <c r="AQ18" i="7"/>
  <c r="R18" i="7"/>
  <c r="AB18" i="7"/>
  <c r="AL18" i="7"/>
  <c r="M18" i="7"/>
  <c r="H18" i="7"/>
  <c r="AG18" i="7"/>
  <c r="AV18" i="7"/>
  <c r="W18" i="7"/>
  <c r="AG29" i="7"/>
  <c r="AQ29" i="7"/>
  <c r="H29" i="7"/>
  <c r="R29" i="7"/>
  <c r="W29" i="7"/>
  <c r="AB29" i="7"/>
  <c r="AL29" i="7"/>
  <c r="M29" i="7"/>
  <c r="AV29" i="7"/>
  <c r="AV45" i="7"/>
  <c r="M45" i="7"/>
  <c r="W45" i="7"/>
  <c r="AL45" i="7"/>
  <c r="AG45" i="7"/>
  <c r="H45" i="7"/>
  <c r="AQ45" i="7"/>
  <c r="R45" i="7"/>
  <c r="AB45" i="7"/>
  <c r="R26" i="12"/>
  <c r="AV26" i="12"/>
  <c r="M26" i="12"/>
  <c r="AG26" i="12"/>
  <c r="AL26" i="12"/>
  <c r="H26" i="12"/>
  <c r="AQ26" i="12"/>
  <c r="W26" i="12"/>
  <c r="AB26" i="12"/>
  <c r="AV39" i="12"/>
  <c r="W39" i="12"/>
  <c r="M39" i="12"/>
  <c r="AQ39" i="12"/>
  <c r="AG39" i="12"/>
  <c r="R39" i="12"/>
  <c r="AL39" i="12"/>
  <c r="AB39" i="12"/>
  <c r="H39" i="12"/>
  <c r="AG19" i="12"/>
  <c r="R19" i="12"/>
  <c r="AV19" i="12"/>
  <c r="AL19" i="12"/>
  <c r="AB19" i="12"/>
  <c r="M19" i="12"/>
  <c r="W19" i="12"/>
  <c r="AQ19" i="12"/>
  <c r="H19" i="12"/>
  <c r="AG11" i="12"/>
  <c r="H11" i="12"/>
  <c r="AQ11" i="12"/>
  <c r="AB11" i="12"/>
  <c r="W11" i="12"/>
  <c r="M11" i="12"/>
  <c r="AL11" i="12"/>
  <c r="AV11" i="12"/>
  <c r="R11" i="12"/>
  <c r="AQ31" i="12"/>
  <c r="AB31" i="12"/>
  <c r="R31" i="12"/>
  <c r="AL31" i="12"/>
  <c r="W31" i="12"/>
  <c r="M31" i="12"/>
  <c r="H31" i="12"/>
  <c r="AG31" i="12"/>
  <c r="AV31" i="12"/>
  <c r="AL21" i="12"/>
  <c r="AV21" i="12"/>
  <c r="AQ21" i="12"/>
  <c r="AB21" i="12"/>
  <c r="R21" i="12"/>
  <c r="AG21" i="12"/>
  <c r="W21" i="12"/>
  <c r="H21" i="12"/>
  <c r="M21" i="12"/>
  <c r="M24" i="12"/>
  <c r="AG24" i="12"/>
  <c r="H24" i="12"/>
  <c r="AL24" i="12"/>
  <c r="AB24" i="12"/>
  <c r="R24" i="12"/>
  <c r="AV24" i="12"/>
  <c r="W24" i="12"/>
  <c r="AQ24" i="12"/>
  <c r="AL29" i="12"/>
  <c r="AG29" i="12"/>
  <c r="R29" i="12"/>
  <c r="AQ29" i="12"/>
  <c r="AB29" i="12"/>
  <c r="AV29" i="12"/>
  <c r="M29" i="12"/>
  <c r="W29" i="12"/>
  <c r="H29" i="12"/>
  <c r="M45" i="12"/>
  <c r="AL45" i="12"/>
  <c r="AB45" i="12"/>
  <c r="AG45" i="12"/>
  <c r="H45" i="12"/>
  <c r="R45" i="12"/>
  <c r="W45" i="12"/>
  <c r="AV45" i="12"/>
  <c r="AQ45" i="12"/>
  <c r="AQ22" i="12"/>
  <c r="R22" i="12"/>
  <c r="AB22" i="12"/>
  <c r="H22" i="12"/>
  <c r="AG22" i="12"/>
  <c r="W22" i="12"/>
  <c r="AL22" i="12"/>
  <c r="M22" i="12"/>
  <c r="AV22" i="12"/>
  <c r="R43" i="12"/>
  <c r="M43" i="12"/>
  <c r="AL43" i="12"/>
  <c r="AG43" i="12"/>
  <c r="AB43" i="12"/>
  <c r="AQ43" i="12"/>
  <c r="W43" i="12"/>
  <c r="H43" i="12"/>
  <c r="AV43" i="12"/>
  <c r="AL34" i="12"/>
  <c r="H34" i="12"/>
  <c r="AG34" i="12"/>
  <c r="M34" i="12"/>
  <c r="R34" i="12"/>
  <c r="AB34" i="12"/>
  <c r="AV34" i="12"/>
  <c r="W34" i="12"/>
  <c r="AQ34" i="12"/>
  <c r="AQ55" i="12"/>
  <c r="M55" i="12"/>
  <c r="AL55" i="12"/>
  <c r="AB55" i="12"/>
  <c r="AG55" i="12"/>
  <c r="AV55" i="12"/>
  <c r="R55" i="12"/>
  <c r="W55" i="12"/>
  <c r="H55" i="12"/>
  <c r="AL16" i="12"/>
  <c r="W16" i="12"/>
  <c r="M16" i="12"/>
  <c r="AB16" i="12"/>
  <c r="R16" i="12"/>
  <c r="H16" i="12"/>
  <c r="AQ16" i="12"/>
  <c r="AG16" i="12"/>
  <c r="AV16" i="12"/>
  <c r="R27" i="12"/>
  <c r="AQ27" i="12"/>
  <c r="AG27" i="12"/>
  <c r="H27" i="12"/>
  <c r="M27" i="12"/>
  <c r="W27" i="12"/>
  <c r="AB27" i="12"/>
  <c r="AL27" i="12"/>
  <c r="AV27" i="12"/>
  <c r="H28" i="12"/>
  <c r="M28" i="12"/>
  <c r="AB28" i="12"/>
  <c r="W28" i="12"/>
  <c r="AV28" i="12"/>
  <c r="AQ28" i="12"/>
  <c r="AL28" i="12"/>
  <c r="R28" i="12"/>
  <c r="AG28" i="12"/>
  <c r="R12" i="12"/>
  <c r="AQ12" i="12"/>
  <c r="AG12" i="12"/>
  <c r="W12" i="12"/>
  <c r="AB12" i="12"/>
  <c r="AV12" i="12"/>
  <c r="H12" i="12"/>
  <c r="AL12" i="12"/>
  <c r="M12" i="12"/>
  <c r="AL59" i="12"/>
  <c r="R59" i="12"/>
  <c r="W59" i="12"/>
  <c r="AV59" i="12"/>
  <c r="AQ59" i="12"/>
  <c r="AG59" i="12"/>
  <c r="H59" i="12"/>
  <c r="M59" i="12"/>
  <c r="AB59" i="12"/>
  <c r="AQ46" i="12"/>
  <c r="W46" i="12"/>
  <c r="H46" i="12"/>
  <c r="AL46" i="12"/>
  <c r="M46" i="12"/>
  <c r="AV46" i="12"/>
  <c r="R46" i="12"/>
  <c r="AG46" i="12"/>
  <c r="AB46" i="12"/>
  <c r="AB48" i="12"/>
  <c r="M48" i="12"/>
  <c r="AQ48" i="12"/>
  <c r="AV48" i="12"/>
  <c r="W48" i="12"/>
  <c r="AG48" i="12"/>
  <c r="AL48" i="12"/>
  <c r="R48" i="12"/>
  <c r="H48" i="12"/>
  <c r="H14" i="12"/>
  <c r="R14" i="12"/>
  <c r="AB14" i="12"/>
  <c r="AV14" i="12"/>
  <c r="AG14" i="12"/>
  <c r="M14" i="12"/>
  <c r="W14" i="12"/>
  <c r="AQ14" i="12"/>
  <c r="AL14" i="12"/>
  <c r="M60" i="12"/>
  <c r="AQ60" i="12"/>
  <c r="AL60" i="12"/>
  <c r="R60" i="12"/>
  <c r="H60" i="12"/>
  <c r="W60" i="12"/>
  <c r="AV60" i="12"/>
  <c r="AG60" i="12"/>
  <c r="AB60" i="12"/>
  <c r="R49" i="12"/>
  <c r="AL49" i="12"/>
  <c r="AV49" i="12"/>
  <c r="M49" i="12"/>
  <c r="H49" i="12"/>
  <c r="W49" i="12"/>
  <c r="AG49" i="12"/>
  <c r="AQ49" i="12"/>
  <c r="AB49" i="12"/>
  <c r="M38" i="12"/>
  <c r="H38" i="12"/>
  <c r="R38" i="12"/>
  <c r="AQ38" i="12"/>
  <c r="W38" i="12"/>
  <c r="AB38" i="12"/>
  <c r="AV38" i="12"/>
  <c r="AG38" i="12"/>
  <c r="AL38" i="12"/>
  <c r="R53" i="12"/>
  <c r="W53" i="12"/>
  <c r="M53" i="12"/>
  <c r="AL53" i="12"/>
  <c r="AG53" i="12"/>
  <c r="AB53" i="12"/>
  <c r="H53" i="12"/>
  <c r="AQ53" i="12"/>
  <c r="AV53" i="12"/>
  <c r="AV51" i="12"/>
  <c r="AG51" i="12"/>
  <c r="R51" i="12"/>
  <c r="W51" i="12"/>
  <c r="AQ51" i="12"/>
  <c r="M51" i="12"/>
  <c r="AL51" i="12"/>
  <c r="H51" i="12"/>
  <c r="AB51" i="12"/>
  <c r="AV44" i="12"/>
  <c r="W44" i="12"/>
  <c r="AQ44" i="12"/>
  <c r="AB44" i="12"/>
  <c r="R44" i="12"/>
  <c r="AG44" i="12"/>
  <c r="H44" i="12"/>
  <c r="AL44" i="12"/>
  <c r="M44" i="12"/>
  <c r="AB18" i="12"/>
  <c r="H18" i="12"/>
  <c r="R18" i="12"/>
  <c r="AV18" i="12"/>
  <c r="AQ18" i="12"/>
  <c r="AL18" i="12"/>
  <c r="AG18" i="12"/>
  <c r="M18" i="12"/>
  <c r="W18" i="12"/>
  <c r="R23" i="12"/>
  <c r="AG23" i="12"/>
  <c r="AB23" i="12"/>
  <c r="AV23" i="12"/>
  <c r="M23" i="12"/>
  <c r="AQ23" i="12"/>
  <c r="H23" i="12"/>
  <c r="W23" i="12"/>
  <c r="AL23" i="12"/>
  <c r="AB32" i="12"/>
  <c r="H32" i="12"/>
  <c r="AV32" i="12"/>
  <c r="AQ32" i="12"/>
  <c r="AG32" i="12"/>
  <c r="M32" i="12"/>
  <c r="R32" i="12"/>
  <c r="W32" i="12"/>
  <c r="AL32" i="12"/>
  <c r="AG17" i="12"/>
  <c r="AQ17" i="12"/>
  <c r="M17" i="12"/>
  <c r="W17" i="12"/>
  <c r="R17" i="12"/>
  <c r="AB17" i="12"/>
  <c r="H17" i="12"/>
  <c r="AL17" i="12"/>
  <c r="AV17" i="12"/>
  <c r="W40" i="12"/>
  <c r="AG40" i="12"/>
  <c r="AL40" i="12"/>
  <c r="R40" i="12"/>
  <c r="AB40" i="12"/>
  <c r="M40" i="12"/>
  <c r="AV40" i="12"/>
  <c r="H40" i="12"/>
  <c r="AQ40" i="12"/>
  <c r="M54" i="12"/>
  <c r="H54" i="12"/>
  <c r="AV54" i="12"/>
  <c r="R54" i="12"/>
  <c r="AB54" i="12"/>
  <c r="AQ54" i="12"/>
  <c r="W54" i="12"/>
  <c r="AG54" i="12"/>
  <c r="AL54" i="12"/>
  <c r="W61" i="12"/>
  <c r="H61" i="12"/>
  <c r="AV61" i="12"/>
  <c r="AQ61" i="12"/>
  <c r="M61" i="12"/>
  <c r="AL61" i="12"/>
  <c r="R61" i="12"/>
  <c r="AG61" i="12"/>
  <c r="AB61" i="12"/>
  <c r="AV58" i="12"/>
  <c r="M58" i="12"/>
  <c r="AG58" i="12"/>
  <c r="AL58" i="12"/>
  <c r="H58" i="12"/>
  <c r="W58" i="12"/>
  <c r="AB58" i="12"/>
  <c r="R58" i="12"/>
  <c r="AQ58" i="12"/>
  <c r="AG33" i="12"/>
  <c r="M33" i="12"/>
  <c r="AV33" i="12"/>
  <c r="AL33" i="12"/>
  <c r="R33" i="12"/>
  <c r="AB33" i="12"/>
  <c r="W33" i="12"/>
  <c r="AQ33" i="12"/>
  <c r="H33" i="12"/>
  <c r="AQ41" i="12"/>
  <c r="M41" i="12"/>
  <c r="AG41" i="12"/>
  <c r="W41" i="12"/>
  <c r="AL41" i="12"/>
  <c r="R41" i="12"/>
  <c r="AB41" i="12"/>
  <c r="H41" i="12"/>
  <c r="AV41" i="12"/>
  <c r="M56" i="12"/>
  <c r="W56" i="12"/>
  <c r="AV56" i="12"/>
  <c r="H56" i="12"/>
  <c r="AQ56" i="12"/>
  <c r="R56" i="12"/>
  <c r="AL56" i="12"/>
  <c r="AG56" i="12"/>
  <c r="AB56" i="12"/>
  <c r="AB13" i="12"/>
  <c r="W13" i="12"/>
  <c r="AV13" i="12"/>
  <c r="AQ13" i="12"/>
  <c r="M13" i="12"/>
  <c r="AL13" i="12"/>
  <c r="H13" i="12"/>
  <c r="AG13" i="12"/>
  <c r="R13" i="12"/>
  <c r="AL50" i="12"/>
  <c r="R50" i="12"/>
  <c r="AQ50" i="12"/>
  <c r="AG50" i="12"/>
  <c r="AB50" i="12"/>
  <c r="M50" i="12"/>
  <c r="H50" i="12"/>
  <c r="W50" i="12"/>
  <c r="AV50" i="12"/>
  <c r="W26" i="1"/>
  <c r="AB26" i="1"/>
  <c r="R26" i="1"/>
  <c r="AV26" i="1"/>
  <c r="AQ26" i="1"/>
  <c r="M26" i="1"/>
  <c r="AL26" i="1"/>
  <c r="H26" i="1"/>
  <c r="AG26" i="1"/>
  <c r="AQ33" i="1"/>
  <c r="AB33" i="1"/>
  <c r="W33" i="1"/>
  <c r="M33" i="1"/>
  <c r="AV33" i="1"/>
  <c r="AL33" i="1"/>
  <c r="H33" i="1"/>
  <c r="AG33" i="1"/>
  <c r="R33" i="1"/>
  <c r="W44" i="1"/>
  <c r="AQ44" i="1"/>
  <c r="R44" i="1"/>
  <c r="AB44" i="1"/>
  <c r="H44" i="1"/>
  <c r="AG44" i="1"/>
  <c r="M44" i="1"/>
  <c r="AL44" i="1"/>
  <c r="AV44" i="1"/>
  <c r="AQ22" i="1"/>
  <c r="R22" i="1"/>
  <c r="H22" i="1"/>
  <c r="W22" i="1"/>
  <c r="AG22" i="1"/>
  <c r="AV22" i="1"/>
  <c r="AL22" i="1"/>
  <c r="AB22" i="1"/>
  <c r="M22" i="1"/>
  <c r="R38" i="1"/>
  <c r="H38" i="1"/>
  <c r="AB38" i="1"/>
  <c r="AQ38" i="1"/>
  <c r="AG38" i="1"/>
  <c r="W38" i="1"/>
  <c r="AV38" i="1"/>
  <c r="AL38" i="1"/>
  <c r="M38" i="1"/>
  <c r="M39" i="1"/>
  <c r="W39" i="1"/>
  <c r="H39" i="1"/>
  <c r="AG39" i="1"/>
  <c r="AL39" i="1"/>
  <c r="AB39" i="1"/>
  <c r="AV39" i="1"/>
  <c r="AQ39" i="1"/>
  <c r="R39" i="1"/>
  <c r="AL40" i="1"/>
  <c r="AV40" i="1"/>
  <c r="R40" i="1"/>
  <c r="M40" i="1"/>
  <c r="W40" i="1"/>
  <c r="AQ40" i="1"/>
  <c r="AB40" i="1"/>
  <c r="H40" i="1"/>
  <c r="AG40" i="1"/>
  <c r="M13" i="1"/>
  <c r="R13" i="1"/>
  <c r="AG13" i="1"/>
  <c r="W13" i="1"/>
  <c r="H13" i="1"/>
  <c r="AL13" i="1"/>
  <c r="AV13" i="1"/>
  <c r="AB13" i="1"/>
  <c r="AQ13" i="1"/>
  <c r="R23" i="1"/>
  <c r="W23" i="1"/>
  <c r="AQ23" i="1"/>
  <c r="AB23" i="1"/>
  <c r="H23" i="1"/>
  <c r="AG23" i="1"/>
  <c r="M23" i="1"/>
  <c r="AV23" i="1"/>
  <c r="AL23" i="1"/>
  <c r="AV24" i="1"/>
  <c r="R24" i="1"/>
  <c r="AG24" i="1"/>
  <c r="W24" i="1"/>
  <c r="AB24" i="1"/>
  <c r="AL24" i="1"/>
  <c r="H24" i="1"/>
  <c r="M24" i="1"/>
  <c r="AQ24" i="1"/>
  <c r="W16" i="1"/>
  <c r="H16" i="1"/>
  <c r="AB16" i="1"/>
  <c r="AV16" i="1"/>
  <c r="M16" i="1"/>
  <c r="AQ16" i="1"/>
  <c r="AL16" i="1"/>
  <c r="R16" i="1"/>
  <c r="AG16" i="1"/>
  <c r="AL45" i="1"/>
  <c r="AV45" i="1"/>
  <c r="R45" i="1"/>
  <c r="W45" i="1"/>
  <c r="AB45" i="1"/>
  <c r="AQ45" i="1"/>
  <c r="M45" i="1"/>
  <c r="AG45" i="1"/>
  <c r="H45" i="1"/>
  <c r="AG35" i="1"/>
  <c r="H35" i="1"/>
  <c r="AV35" i="1"/>
  <c r="R35" i="1"/>
  <c r="AL35" i="1"/>
  <c r="W35" i="1"/>
  <c r="AQ35" i="1"/>
  <c r="M35" i="1"/>
  <c r="AB35" i="1"/>
  <c r="AB41" i="1"/>
  <c r="M41" i="1"/>
  <c r="AV41" i="1"/>
  <c r="AG41" i="1"/>
  <c r="R41" i="1"/>
  <c r="W41" i="1"/>
  <c r="AL41" i="1"/>
  <c r="AQ41" i="1"/>
  <c r="H41" i="1"/>
  <c r="AG19" i="1"/>
  <c r="R19" i="1"/>
  <c r="AV19" i="1"/>
  <c r="W19" i="1"/>
  <c r="AQ19" i="1"/>
  <c r="AL19" i="1"/>
  <c r="H19" i="1"/>
  <c r="AB19" i="1"/>
  <c r="M19" i="1"/>
  <c r="R28" i="1"/>
  <c r="AL28" i="1"/>
  <c r="M28" i="1"/>
  <c r="W28" i="1"/>
  <c r="AV28" i="1"/>
  <c r="AQ28" i="1"/>
  <c r="AB28" i="1"/>
  <c r="AG28" i="1"/>
  <c r="H28" i="1"/>
  <c r="AQ32" i="1"/>
  <c r="AL32" i="1"/>
  <c r="M32" i="1"/>
  <c r="AV32" i="1"/>
  <c r="AB32" i="1"/>
  <c r="W32" i="1"/>
  <c r="AG32" i="1"/>
  <c r="H32" i="1"/>
  <c r="R32" i="1"/>
  <c r="W18" i="1"/>
  <c r="R18" i="1"/>
  <c r="AB18" i="1"/>
  <c r="AG18" i="1"/>
  <c r="H18" i="1"/>
  <c r="AL18" i="1"/>
  <c r="M18" i="1"/>
  <c r="AV18" i="1"/>
  <c r="AQ18" i="1"/>
  <c r="H21" i="1"/>
  <c r="AL21" i="1"/>
  <c r="AQ21" i="1"/>
  <c r="M21" i="1"/>
  <c r="AB21" i="1"/>
  <c r="R21" i="1"/>
  <c r="W21" i="1"/>
  <c r="AG21" i="1"/>
  <c r="AV21" i="1"/>
  <c r="M17" i="1"/>
  <c r="AB17" i="1"/>
  <c r="AV17" i="1"/>
  <c r="H17" i="1"/>
  <c r="AL17" i="1"/>
  <c r="R17" i="1"/>
  <c r="AG17" i="1"/>
  <c r="AQ17" i="1"/>
  <c r="W17" i="1"/>
  <c r="R34" i="1"/>
  <c r="W34" i="1"/>
  <c r="AV34" i="1"/>
  <c r="AQ34" i="1"/>
  <c r="AB34" i="1"/>
  <c r="AG34" i="1"/>
  <c r="H34" i="1"/>
  <c r="M34" i="1"/>
  <c r="AL34" i="1"/>
  <c r="M43" i="1"/>
  <c r="AQ43" i="1"/>
  <c r="AL43" i="1"/>
  <c r="H43" i="1"/>
  <c r="R43" i="1"/>
  <c r="AV43" i="1"/>
  <c r="W43" i="1"/>
  <c r="AB43" i="1"/>
  <c r="AG43" i="1"/>
  <c r="M29" i="1"/>
  <c r="AV29" i="1"/>
  <c r="R29" i="1"/>
  <c r="AQ29" i="1"/>
  <c r="AL29" i="1"/>
  <c r="AB29" i="1"/>
  <c r="AG29" i="1"/>
  <c r="W29" i="1"/>
  <c r="H29" i="1"/>
  <c r="M10" i="1"/>
  <c r="H10" i="1"/>
  <c r="R10" i="1"/>
  <c r="AB10" i="1"/>
  <c r="AQ10" i="1"/>
  <c r="AG10" i="1"/>
  <c r="W10" i="1"/>
  <c r="AV10" i="1"/>
  <c r="AL10" i="1"/>
  <c r="W12" i="1"/>
  <c r="AQ12" i="1"/>
  <c r="AB12" i="1"/>
  <c r="AV12" i="1"/>
  <c r="AG12" i="1"/>
  <c r="H12" i="1"/>
  <c r="R12" i="1"/>
  <c r="AL12" i="1"/>
  <c r="M12" i="1"/>
  <c r="W27" i="1"/>
  <c r="AQ27" i="1"/>
  <c r="AB27" i="1"/>
  <c r="AG27" i="1"/>
  <c r="AV27" i="1"/>
  <c r="H27" i="1"/>
  <c r="AL27" i="1"/>
  <c r="R27" i="1"/>
  <c r="M27" i="1"/>
  <c r="M46" i="1"/>
  <c r="AG46" i="1"/>
  <c r="AV46" i="1"/>
  <c r="R46" i="1"/>
  <c r="AB46" i="1"/>
  <c r="AQ46" i="1"/>
  <c r="AL46" i="1"/>
  <c r="H46" i="1"/>
  <c r="W46" i="1"/>
  <c r="W11" i="1"/>
  <c r="AB11" i="1"/>
  <c r="AV11" i="1"/>
  <c r="AG11" i="1"/>
  <c r="R11" i="1"/>
  <c r="AL11" i="1"/>
  <c r="H11" i="1"/>
  <c r="M11" i="1"/>
  <c r="AQ11" i="1"/>
  <c r="D11" i="5"/>
  <c r="D9" i="5"/>
  <c r="E9" i="5"/>
  <c r="E10" i="5"/>
  <c r="D10" i="5"/>
</calcChain>
</file>

<file path=xl/sharedStrings.xml><?xml version="1.0" encoding="utf-8"?>
<sst xmlns="http://schemas.openxmlformats.org/spreadsheetml/2006/main" count="694" uniqueCount="175">
  <si>
    <t>Table 1</t>
  </si>
  <si>
    <t>"Baseline" for comparisons reflects 2019 policies and new permanent policies (higher minimum wage, ESCC for age &lt; 4, modified public assistance and child care subsidy policies, and NYC EITC expansion).</t>
  </si>
  <si>
    <t>Simulations do not include potential changes in labor force choices.</t>
  </si>
  <si>
    <t>numbers are in thousands</t>
  </si>
  <si>
    <t>1. Proposed Policy Allowing the CTC to be Fully Refundable for the Max Amount per Child</t>
  </si>
  <si>
    <t>2. Proposed Policy Allowing Children with ITIN to be Eligible for the Full CTC</t>
  </si>
  <si>
    <t>3. Proposed Policy Increasing Maximum CTC per Child to $500, Fully Refundable</t>
  </si>
  <si>
    <t>4. Proposed Policy Increasing the Maximum CTC for Children Age 6 or Older to $500 and for Children Age 0 to 5 to $1,000, Fully Refundable</t>
  </si>
  <si>
    <t>5. Proposed Policy Increasing Maximum CTC per Child to $1,500, Fully Refundable</t>
  </si>
  <si>
    <t>6. Proposed Policy Increasing the Maximum CTC to $1,500 for Children Ages 6+ and to $2,000 for Ages 0-5, Fully Refundable</t>
  </si>
  <si>
    <t>7. Proposed Policy Increasing Maximum CTC per Child to $3,000, Fully Refundable</t>
  </si>
  <si>
    <t>8. Proposed Policy Modeling a Maximum CTC of $330 for Children Ages 6+ and Increasing the CTC to $500 for Ages 0-5, Fully Refundable</t>
  </si>
  <si>
    <t>9. Proposed Policy Modeling the Maximum CTC of $330 for Children Ages 6+ and Increasing the CTC to $1,000 for Ages 0-5, Fully Refundable</t>
  </si>
  <si>
    <t>Total group population</t>
  </si>
  <si>
    <t>Baseline number in poverty</t>
  </si>
  <si>
    <t>Baseline percent of population group in poverty</t>
  </si>
  <si>
    <t>Number in poverty</t>
  </si>
  <si>
    <t>Percent of population group in poverty</t>
  </si>
  <si>
    <t>Difference from baseline (number)</t>
  </si>
  <si>
    <t>Difference from baseline (percentage point)</t>
  </si>
  <si>
    <t>Difference from baseline (percent)</t>
  </si>
  <si>
    <r>
      <t>Total individuals</t>
    </r>
    <r>
      <rPr>
        <vertAlign val="superscript"/>
        <sz val="10"/>
        <color theme="1"/>
        <rFont val="Calibri"/>
        <family val="2"/>
        <scheme val="minor"/>
      </rPr>
      <t>1</t>
    </r>
  </si>
  <si>
    <t>By age</t>
  </si>
  <si>
    <t>Children (&lt; age 18)</t>
  </si>
  <si>
    <t>Ages 0 through 4</t>
  </si>
  <si>
    <t>Ages 5 through 17</t>
  </si>
  <si>
    <t>Adults (ages 18 and older)</t>
  </si>
  <si>
    <t>AAPI, non-Hispanic</t>
  </si>
  <si>
    <t>Black, non-Hispanic</t>
  </si>
  <si>
    <t>Hispanic</t>
  </si>
  <si>
    <t>White, non-Hispanic</t>
  </si>
  <si>
    <t>Multiple and other races, non-Hispanic</t>
  </si>
  <si>
    <t>By location</t>
  </si>
  <si>
    <t>New York City</t>
  </si>
  <si>
    <t>Balance of state</t>
  </si>
  <si>
    <t>Source: Urban Institute tabulations of data from the ATTIS model using CPRAC-SPM, using 2019 American Community Survey Data</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</si>
  <si>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t>
  </si>
  <si>
    <t>Table 2</t>
  </si>
  <si>
    <t xml:space="preserve"> </t>
  </si>
  <si>
    <t>Baseline number in income band</t>
  </si>
  <si>
    <t>Baseline percent of population group in income band</t>
  </si>
  <si>
    <t>Number in income band</t>
  </si>
  <si>
    <t>Percent of population group in income band</t>
  </si>
  <si>
    <r>
      <t>By poverty level</t>
    </r>
    <r>
      <rPr>
        <vertAlign val="superscript"/>
        <sz val="10"/>
        <color theme="1"/>
        <rFont val="Calibri"/>
        <family val="2"/>
        <scheme val="minor"/>
      </rPr>
      <t>2</t>
    </r>
  </si>
  <si>
    <t>&lt;50%</t>
  </si>
  <si>
    <t>&lt;100%</t>
  </si>
  <si>
    <t>&lt;150%</t>
  </si>
  <si>
    <t>&lt;200%</t>
  </si>
  <si>
    <t>By age and poverty level</t>
  </si>
  <si>
    <t>Children (&lt;age 18)</t>
  </si>
  <si>
    <t>Young children (ages 0 through 4)</t>
  </si>
  <si>
    <t>Adults (age 18 and older)</t>
  </si>
  <si>
    <t>By family composition and poverty level</t>
  </si>
  <si>
    <t>Adults (age 18 and older) with no children in household</t>
  </si>
  <si>
    <t>All but New York City</t>
  </si>
  <si>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t>
  </si>
  <si>
    <t>Table 3</t>
  </si>
  <si>
    <r>
      <t>By race and ethnicity and poverty level</t>
    </r>
    <r>
      <rPr>
        <vertAlign val="superscript"/>
        <sz val="10"/>
        <color theme="1"/>
        <rFont val="Calibri"/>
        <family val="2"/>
        <scheme val="minor"/>
      </rPr>
      <t>2</t>
    </r>
  </si>
  <si>
    <r>
      <t>By race and ethnicity and child poverty level (children &lt; age 18)</t>
    </r>
    <r>
      <rPr>
        <vertAlign val="superscript"/>
        <sz val="10"/>
        <color theme="1"/>
        <rFont val="Calibri"/>
        <family val="2"/>
        <scheme val="minor"/>
      </rPr>
      <t>2</t>
    </r>
  </si>
  <si>
    <t>Total children (&lt; age 18)</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</si>
  <si>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t>
  </si>
  <si>
    <t>Table 4</t>
  </si>
  <si>
    <r>
      <t>Total Families</t>
    </r>
    <r>
      <rPr>
        <vertAlign val="superscript"/>
        <sz val="10"/>
        <color theme="1"/>
        <rFont val="Calibri"/>
        <family val="2"/>
        <scheme val="minor"/>
      </rPr>
      <t>1</t>
    </r>
  </si>
  <si>
    <t>Families without Children</t>
  </si>
  <si>
    <t>By poverty level</t>
  </si>
  <si>
    <t>Total Families with Children</t>
  </si>
  <si>
    <t>Families with married heads</t>
  </si>
  <si>
    <t>Families with single heads</t>
  </si>
  <si>
    <t>By location and poverty level</t>
  </si>
  <si>
    <t>Table 5</t>
  </si>
  <si>
    <t>Numbers are in thousands; dollars are nominal 2019 amounts (not inflated)</t>
  </si>
  <si>
    <t>Number of Households</t>
  </si>
  <si>
    <t>All households</t>
  </si>
  <si>
    <t>Households with children (&lt;age 18)</t>
  </si>
  <si>
    <t>Households with young children (&lt;age 5)</t>
  </si>
  <si>
    <t>Households with no children</t>
  </si>
  <si>
    <t>Positive Resource Changes</t>
  </si>
  <si>
    <t>Number of households with positive resource changes</t>
  </si>
  <si>
    <t>Average net change in resources for households with positive resource changes</t>
  </si>
  <si>
    <t>--</t>
  </si>
  <si>
    <t>Negative Resource Changes</t>
  </si>
  <si>
    <t>Number of households with negative resource changes</t>
  </si>
  <si>
    <t>Average net change in resources for households with negative resource changes</t>
  </si>
  <si>
    <t>Notes:  (1) This table considers changes at the level of household--all individuals in the dwelling unit, regardless of relationships. Household resources are assessed using the SPM resource measure, summed across all SPM poverty units in the household.</t>
  </si>
  <si>
    <t>Table 7</t>
  </si>
  <si>
    <t>Dollars are nominal 2019 amounts (not inflated)</t>
  </si>
  <si>
    <t>Proposed Policy Increasing the Maximum CTC for Children Age 6 or Older to $500 and for Children Age 0 to 5 to $1,000, Fully Refundable</t>
  </si>
  <si>
    <r>
      <t>Baseline benefit and tax data</t>
    </r>
    <r>
      <rPr>
        <vertAlign val="superscript"/>
        <sz val="10"/>
        <rFont val="Calibri"/>
        <family val="2"/>
        <scheme val="minor"/>
      </rPr>
      <t>1</t>
    </r>
  </si>
  <si>
    <t>Alternative-policy benefit and tax data</t>
  </si>
  <si>
    <t>Unemployment Insurance Benefits</t>
  </si>
  <si>
    <t>Number of people receiving benefits (thousands)</t>
  </si>
  <si>
    <t>Aggregate annual benefits (millions)</t>
  </si>
  <si>
    <r>
      <t>Supplemental Security Income (SSI)</t>
    </r>
    <r>
      <rPr>
        <vertAlign val="superscript"/>
        <sz val="10"/>
        <color theme="1"/>
        <rFont val="Calibri"/>
        <family val="2"/>
        <scheme val="minor"/>
      </rPr>
      <t>2</t>
    </r>
  </si>
  <si>
    <t>Average monthly people receiving benefits (thousands)</t>
  </si>
  <si>
    <t>Annual benefits (millions)</t>
  </si>
  <si>
    <t>Cash Aid to Families -- Temporary Assistance for Needy Families (TANF) and Safety Net Assistance (SNA)</t>
  </si>
  <si>
    <t>Average monthly families with benefits (thousands)</t>
  </si>
  <si>
    <t>Aggregate annual benefits for TANF funded families (millions)</t>
  </si>
  <si>
    <t>Cash Aid to Childless Adults and Couples (SNA)</t>
  </si>
  <si>
    <t>Average monthly number of units receiving benefits (thousands)</t>
  </si>
  <si>
    <t>Child Care Subsidies</t>
  </si>
  <si>
    <t>Average monthly number of children receiving benefits (thousands)</t>
  </si>
  <si>
    <t>Aggregate subsidy value (millions)</t>
  </si>
  <si>
    <t>Public and Subsidized Housing through Federal Programs</t>
  </si>
  <si>
    <t>Number of households receiving subsidy (thousands)</t>
  </si>
  <si>
    <r>
      <t>Aggregate annual benefits (millions)</t>
    </r>
    <r>
      <rPr>
        <vertAlign val="superscript"/>
        <sz val="10"/>
        <color theme="1"/>
        <rFont val="Calibri"/>
        <family val="2"/>
        <scheme val="minor"/>
      </rPr>
      <t>3</t>
    </r>
  </si>
  <si>
    <t>Supplemental Nutrition Assistance Program (SNAP)</t>
  </si>
  <si>
    <r>
      <t>Special Supplemental Nutrition Assistance Program for Women, Infants, and Children (WIC)</t>
    </r>
    <r>
      <rPr>
        <vertAlign val="superscript"/>
        <sz val="10"/>
        <color theme="1"/>
        <rFont val="Calibri"/>
        <family val="2"/>
        <scheme val="minor"/>
      </rPr>
      <t>4</t>
    </r>
  </si>
  <si>
    <t>Average monthly people with benefits (thousands)</t>
  </si>
  <si>
    <t>Aggregate annual pre-rebate food benefits, all recipients (millions)</t>
  </si>
  <si>
    <t>Home Energy Assistance Program (HEAP)</t>
  </si>
  <si>
    <t>Households receiving benefits (thousands)</t>
  </si>
  <si>
    <r>
      <t>Aggregate annual benefits (millions)</t>
    </r>
    <r>
      <rPr>
        <vertAlign val="superscript"/>
        <sz val="10"/>
        <color theme="1"/>
        <rFont val="Calibri"/>
        <family val="2"/>
        <scheme val="minor"/>
      </rPr>
      <t>5</t>
    </r>
  </si>
  <si>
    <t>State Income Taxes</t>
  </si>
  <si>
    <t>Total state income tax collections after credits (millions)</t>
  </si>
  <si>
    <t>Earned income tax credit</t>
  </si>
  <si>
    <t>Returns with credit (thousands)</t>
  </si>
  <si>
    <t>Total credit (millions)</t>
  </si>
  <si>
    <t>Empire State Child Credit</t>
  </si>
  <si>
    <t>Child and dependent care tax credit</t>
  </si>
  <si>
    <t>Rent burden relief credit</t>
  </si>
  <si>
    <t>City Income Taxes (NYC and Yonkers)</t>
  </si>
  <si>
    <t>Total city income tax collections after credits (millions)</t>
  </si>
  <si>
    <t>Federal Taxes (New York State households only)</t>
  </si>
  <si>
    <r>
      <t>Total OASDHI taxes (millions)</t>
    </r>
    <r>
      <rPr>
        <vertAlign val="superscript"/>
        <sz val="10"/>
        <color theme="1"/>
        <rFont val="Calibri"/>
        <family val="2"/>
        <scheme val="minor"/>
      </rPr>
      <t>6</t>
    </r>
  </si>
  <si>
    <t>Total federal income tax after credits (millions)</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</si>
  <si>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t>
  </si>
  <si>
    <t>Table 8</t>
  </si>
  <si>
    <t>Baseline ($)</t>
  </si>
  <si>
    <t>Amount ($)</t>
  </si>
  <si>
    <t>Difference from baseline ($)</t>
  </si>
  <si>
    <r>
      <t>Government benefits and taxes in New York (federal and state, in millions)</t>
    </r>
    <r>
      <rPr>
        <vertAlign val="superscript"/>
        <sz val="10"/>
        <color theme="1"/>
        <rFont val="Calibri"/>
        <family val="2"/>
        <scheme val="minor"/>
      </rPr>
      <t>1</t>
    </r>
  </si>
  <si>
    <r>
      <t>Costs of benefit programs</t>
    </r>
    <r>
      <rPr>
        <vertAlign val="superscript"/>
        <sz val="10"/>
        <color theme="1"/>
        <rFont val="Calibri"/>
        <family val="2"/>
        <scheme val="minor"/>
      </rPr>
      <t>2</t>
    </r>
  </si>
  <si>
    <t>State and city income tax (net of credits)</t>
  </si>
  <si>
    <t>Benefit costs minus state/city income tax collections</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</si>
  <si>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t>
  </si>
  <si>
    <t>Proposed Policy</t>
  </si>
  <si>
    <t>Baseline Child Poverty* ("Before")</t>
  </si>
  <si>
    <t>Estimated Child Poverty ("After")</t>
  </si>
  <si>
    <t>Children with ITIN fully eligible</t>
  </si>
  <si>
    <t>CTC fully refundable for max amount per child</t>
  </si>
  <si>
    <t>Max CTC amount $330 for children 6+, $500 for children 6-, fully refundable</t>
  </si>
  <si>
    <t>Max CTC amount increased to $500 for children 0-17, fully refundable</t>
  </si>
  <si>
    <t>Max CTC amount $330 for children 6+, $1000 for children 6-, fully refundable</t>
  </si>
  <si>
    <t>Max CTC amount $500 for children 6+, $1000 for children 6-, fully refundable</t>
  </si>
  <si>
    <t>Max CTC amount $1500 for children 0-17, fully refundable</t>
  </si>
  <si>
    <t>Max CTC amount $1500 for children 6+, $2000 for children 6-, fully refundable</t>
  </si>
  <si>
    <t>Max CTC amount increased to $3000 for children 0-17, fully refundable</t>
  </si>
  <si>
    <t>*Using CPRAC-SPM</t>
  </si>
  <si>
    <t>Policy #</t>
  </si>
  <si>
    <t>Child Poverty Reduction - White</t>
  </si>
  <si>
    <t>Child Poverty Reduction - Black</t>
  </si>
  <si>
    <t>Child Poverty Reduction - Hispanic</t>
  </si>
  <si>
    <t>Child Poverty Reduction - AAPI</t>
  </si>
  <si>
    <t>Baseline Cost ($millions)</t>
  </si>
  <si>
    <t xml:space="preserve">Change in Benefit Programs Under Proposed CTC Policies, 2019 </t>
  </si>
  <si>
    <t xml:space="preserve">Change in Government Costs Under Proposed CTC Policies, 2019 </t>
  </si>
  <si>
    <t xml:space="preserve">Changes in Household Resources  Under Proposed CTC Policies, 2019 </t>
  </si>
  <si>
    <t xml:space="preserve">Characteristics of Families in SPM Poverty in New York Under Proposed CTC Policies, 2019 </t>
  </si>
  <si>
    <t xml:space="preserve">Characteristics of Individuals by Race in SPM Poverty in New York  Under Proposed CTC Policies, 2019 </t>
  </si>
  <si>
    <t xml:space="preserve">Characteristics of Individuals in SPM Poverty in New York  Under Proposed CTC Policies, 2019 </t>
  </si>
  <si>
    <t xml:space="preserve">People in SPM Poverty by Demographic Characteristics, Under Proposed CTC Policies, 2019 </t>
  </si>
  <si>
    <t>Baseline measures</t>
  </si>
  <si>
    <r>
      <t>By race and ethnicity</t>
    </r>
    <r>
      <rPr>
        <vertAlign val="superscript"/>
        <sz val="10"/>
        <rFont val="Calibri"/>
        <family val="2"/>
        <scheme val="minor"/>
      </rPr>
      <t>2</t>
    </r>
    <r>
      <rPr>
        <sz val="10"/>
        <rFont val="Calibri"/>
        <family val="2"/>
        <scheme val="minor"/>
      </rPr>
      <t xml:space="preserve"> (all ages)</t>
    </r>
  </si>
  <si>
    <t>Child Tax Credit (CTC) - Overview Table, No Employment Effects, 2019</t>
  </si>
  <si>
    <t>Additional Annual Cost ($millions)</t>
  </si>
  <si>
    <t>A</t>
  </si>
  <si>
    <t>Positive Resource Change - Households w Children</t>
  </si>
  <si>
    <t>Table 0</t>
  </si>
  <si>
    <t>All Ages Poverty Reduction - NYC</t>
  </si>
  <si>
    <t>All Ages Poverty Reduction - ROS</t>
  </si>
  <si>
    <t>Avg Net Annual Pos Resource Change - Households w Children</t>
  </si>
  <si>
    <t>Cost per Percent of Child Poverty Reduction ($millions)</t>
  </si>
  <si>
    <t>Child Poverty Reduction Effect (%) - ages 0-4</t>
  </si>
  <si>
    <t>Child Poverty Reduction Effect (%) - ages 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</si>
</sst>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164" formatCode="0.0%"/>
    <numFmt numFmtId="165" formatCode="&quot;$&quot;#,##0"/>
    <numFmt numFmtId="166" formatCode="0.0"/>
    <numFmt numFmtId="167" formatCode="0.00000"/>
    <numFmt numFmtId="168" formatCode="&quot;$&quot;#,##0.0"/>
    <numFmt numFmtId="169" formatCode="_(&quot;$&quot;* #,##0_);_(&quot;$&quot;* \(#,##0\);_(&quot;$&quot;* &quot;-&quot;??_);_(@_)"/>
  </numFmts>
  <fonts count="19" x14ac:knownFonts="1">
    <font>
      <sz val="11"/>
      <color theme="1"/>
      <name val="Calibri"/>
      <family val="2"/>
      <scheme val="minor"/>
    </font>
    <font>
      <sz val="10"/>
      <color theme="1"/>
      <name val="Calibri"/>
      <family val="2"/>
      <scheme val="minor"/>
    </font>
    <font>
      <vertAlign val="superscript"/>
      <sz val="10"/>
      <color theme="1"/>
      <name val="Calibri"/>
      <family val="2"/>
      <scheme val="minor"/>
    </font>
    <font>
      <sz val="11"/>
      <color theme="1"/>
      <name val="Calibri"/>
      <family val="2"/>
      <scheme val="minor"/>
    </font>
    <font>
      <sz val="10"/>
      <name val="Calibri"/>
      <family val="2"/>
      <scheme val="minor"/>
    </font>
    <font>
      <b/>
      <sz val="10"/>
      <name val="Calibri"/>
      <family val="2"/>
      <scheme val="minor"/>
    </font>
    <font>
      <vertAlign val="superscript"/>
      <sz val="10"/>
      <name val="Calibri"/>
      <family val="2"/>
      <scheme val="minor"/>
    </font>
    <font>
      <i/>
      <sz val="10"/>
      <name val="Calibri"/>
      <family val="2"/>
      <scheme val="minor"/>
    </font>
    <font>
      <sz val="10"/>
      <color rgb="FF000000"/>
      <name val="Calibri"/>
      <family val="2"/>
    </font>
    <font>
      <b/>
      <sz val="9"/>
      <color rgb="FF000000"/>
      <name val="Calibri"/>
      <family val="2"/>
      <scheme val="minor"/>
    </font>
    <font>
      <sz val="11"/>
      <color rgb="FF000000"/>
      <name val="Calibri"/>
      <family val="2"/>
      <scheme val="minor"/>
    </font>
    <font>
      <sz val="9"/>
      <color rgb="FF000000"/>
      <name val="Calibri"/>
      <family val="2"/>
      <scheme val="minor"/>
    </font>
    <font>
      <i/>
      <sz val="9"/>
      <color rgb="FF000000"/>
      <name val="Calibri"/>
      <family val="2"/>
      <scheme val="minor"/>
    </font>
    <font>
      <sz val="10"/>
      <color rgb="FF000000"/>
      <name val="Calibri"/>
      <family val="2"/>
      <scheme val="minor"/>
    </font>
    <font>
      <sz val="11"/>
      <color rgb="FFFF0000"/>
      <name val="Calibri"/>
      <family val="2"/>
      <scheme val="minor"/>
    </font>
    <font>
      <b/>
      <sz val="10"/>
      <name val="Calibri"/>
      <family val="2"/>
    </font>
    <font>
      <b/>
      <sz val="10"/>
      <color theme="1"/>
      <name val="Calibri"/>
      <family val="2"/>
      <scheme val="minor"/>
    </font>
    <font>
      <b/>
      <sz val="10"/>
      <color rgb="FFFF0000"/>
      <name val="Calibri"/>
      <family val="2"/>
      <scheme val="minor"/>
    </font>
    <font>
      <b/>
      <sz val="10"/>
      <color rgb="FF000000"/>
      <name val="Calibri"/>
      <family val="2"/>
      <scheme val="minor"/>
    </font>
  </fonts>
  <fills count="14">
    <fill>
      <patternFill patternType="none"/>
    </fill>
    <fill>
      <patternFill patternType="gray125"/>
    </fill>
    <fill>
      <patternFill patternType="solid">
        <fgColor theme="8"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6" tint="0.79998168889431442"/>
        <bgColor indexed="64"/>
      </patternFill>
    </fill>
  </fills>
  <borders count="14">
    <border>
      <left/>
      <right/>
      <top/>
      <bottom/>
      <diagonal/>
    </border>
    <border>
      <left style="thin">
        <color auto="1"/>
      </left>
      <right style="thin">
        <color auto="1"/>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9" fontId="3" fillId="0" borderId="0" applyFont="0" applyFill="0" applyBorder="0" applyAlignment="0" applyProtection="0"/>
    <xf numFmtId="44" fontId="3" fillId="0" borderId="0" applyFont="0" applyFill="0" applyBorder="0" applyAlignment="0" applyProtection="0"/>
  </cellStyleXfs>
  <cellXfs count="631">
    <xf numFmtId="0" fontId="0" fillId="0" borderId="0" xfId="0"/>
    <xf numFmtId="0" fontId="1" fillId="0" borderId="0" xfId="0" applyFont="1"/>
    <xf numFmtId="0" fontId="1" fillId="0" borderId="0" xfId="0" applyFont="1" applyAlignment="1">
      <alignment horizontal="left" indent="1"/>
    </xf>
    <xf numFmtId="0" fontId="1" fillId="0" borderId="0" xfId="0" applyFont="1" applyAlignment="1">
      <alignment horizontal="left" indent="3"/>
    </xf>
    <xf numFmtId="0" fontId="1" fillId="0" borderId="0" xfId="0" applyFont="1" applyAlignment="1">
      <alignment horizontal="left" indent="4"/>
    </xf>
    <xf numFmtId="0" fontId="1" fillId="0" borderId="0" xfId="0" applyFont="1" applyAlignment="1">
      <alignment horizontal="left"/>
    </xf>
    <xf numFmtId="0" fontId="1" fillId="0" borderId="0" xfId="0" applyFont="1" applyAlignment="1">
      <alignment wrapText="1"/>
    </xf>
    <xf numFmtId="0" fontId="1" fillId="0" borderId="0" xfId="0" applyFont="1" applyAlignment="1">
      <alignment horizontal="left" indent="2"/>
    </xf>
    <xf numFmtId="0" fontId="1" fillId="0" borderId="0" xfId="0" applyFont="1" applyAlignment="1">
      <alignment horizontal="left" indent="6"/>
    </xf>
    <xf numFmtId="0" fontId="1" fillId="0" borderId="0" xfId="0" applyFont="1" applyAlignment="1">
      <alignment horizontal="center"/>
    </xf>
    <xf numFmtId="3" fontId="1" fillId="0" borderId="0" xfId="0" applyNumberFormat="1" applyFont="1" applyAlignment="1">
      <alignment horizontal="center"/>
    </xf>
    <xf numFmtId="0" fontId="1" fillId="0" borderId="0" xfId="0" applyFont="1" applyAlignment="1">
      <alignment horizontal="left" wrapText="1"/>
    </xf>
    <xf numFmtId="0" fontId="4" fillId="0" borderId="0" xfId="0" applyFont="1" applyAlignment="1">
      <alignment vertical="top" wrapText="1"/>
    </xf>
    <xf numFmtId="0" fontId="5" fillId="0" borderId="0" xfId="0" applyFont="1"/>
    <xf numFmtId="0" fontId="5" fillId="0" borderId="0" xfId="0" applyFont="1" applyAlignment="1">
      <alignment horizontal="center"/>
    </xf>
    <xf numFmtId="0" fontId="4" fillId="0" borderId="0" xfId="0" applyFont="1"/>
    <xf numFmtId="0" fontId="7" fillId="0" borderId="0" xfId="0" applyFont="1" applyAlignment="1">
      <alignment horizontal="center"/>
    </xf>
    <xf numFmtId="0" fontId="7" fillId="0" borderId="0" xfId="0" applyFont="1"/>
    <xf numFmtId="0" fontId="7" fillId="0" borderId="0" xfId="0" applyFont="1" applyAlignment="1">
      <alignment vertical="top" wrapText="1"/>
    </xf>
    <xf numFmtId="0" fontId="7" fillId="0" borderId="0" xfId="0" applyFont="1" applyAlignment="1">
      <alignment vertical="top"/>
    </xf>
    <xf numFmtId="0" fontId="4" fillId="0" borderId="0" xfId="0" applyFont="1" applyAlignment="1">
      <alignment horizontal="center"/>
    </xf>
    <xf numFmtId="0" fontId="9" fillId="0" borderId="0" xfId="0" applyFont="1"/>
    <xf numFmtId="0" fontId="10" fillId="0" borderId="0" xfId="0" applyFont="1"/>
    <xf numFmtId="0" fontId="9" fillId="0" borderId="0" xfId="0" applyFont="1" applyAlignment="1">
      <alignment horizontal="center"/>
    </xf>
    <xf numFmtId="0" fontId="11" fillId="0" borderId="0" xfId="0" applyFont="1"/>
    <xf numFmtId="0" fontId="11" fillId="0" borderId="0" xfId="0" applyFont="1" applyAlignment="1">
      <alignment wrapText="1"/>
    </xf>
    <xf numFmtId="0" fontId="12" fillId="0" borderId="0" xfId="0" applyFont="1"/>
    <xf numFmtId="0" fontId="11" fillId="0" borderId="0" xfId="0" applyFont="1" applyAlignment="1">
      <alignment horizontal="center"/>
    </xf>
    <xf numFmtId="0" fontId="10" fillId="0" borderId="0" xfId="0" applyFont="1" applyAlignment="1">
      <alignment horizontal="center"/>
    </xf>
    <xf numFmtId="0" fontId="13" fillId="0" borderId="0" xfId="0" applyFont="1"/>
    <xf numFmtId="0" fontId="10" fillId="0" borderId="0" xfId="0" applyFont="1" applyAlignment="1">
      <alignment horizontal="right"/>
    </xf>
    <xf numFmtId="164" fontId="0" fillId="0" borderId="0" xfId="0" applyNumberFormat="1"/>
    <xf numFmtId="0" fontId="11" fillId="0" borderId="0" xfId="0" applyFont="1" applyAlignment="1">
      <alignment horizontal="center" wrapText="1"/>
    </xf>
    <xf numFmtId="0" fontId="11" fillId="0" borderId="0" xfId="0" applyFont="1" applyAlignment="1">
      <alignment horizontal="left" wrapText="1"/>
    </xf>
    <xf numFmtId="10" fontId="11" fillId="0" borderId="0" xfId="0" applyNumberFormat="1" applyFont="1" applyAlignment="1">
      <alignment horizontal="center"/>
    </xf>
    <xf numFmtId="8" fontId="11" fillId="0" borderId="0" xfId="0" applyNumberFormat="1" applyFont="1"/>
    <xf numFmtId="0" fontId="11" fillId="0" borderId="0" xfId="0" applyFont="1" applyAlignment="1">
      <alignment vertical="center" wrapText="1"/>
    </xf>
    <xf numFmtId="0" fontId="14" fillId="0" borderId="0" xfId="0" applyFont="1"/>
    <xf numFmtId="3" fontId="1" fillId="3" borderId="2" xfId="0" applyNumberFormat="1" applyFont="1" applyFill="1" applyBorder="1" applyAlignment="1">
      <alignment horizontal="center"/>
    </xf>
    <xf numFmtId="3" fontId="1" fillId="4" borderId="0" xfId="0" applyNumberFormat="1" applyFont="1" applyFill="1" applyAlignment="1">
      <alignment horizontal="center"/>
    </xf>
    <xf numFmtId="3" fontId="1" fillId="3" borderId="0" xfId="0" applyNumberFormat="1" applyFont="1" applyFill="1" applyAlignment="1">
      <alignment horizontal="center"/>
    </xf>
    <xf numFmtId="164" fontId="1" fillId="3" borderId="0" xfId="1" applyNumberFormat="1" applyFont="1" applyFill="1" applyBorder="1" applyAlignment="1">
      <alignment horizontal="center"/>
    </xf>
    <xf numFmtId="164" fontId="1" fillId="4" borderId="0" xfId="1" applyNumberFormat="1" applyFont="1" applyFill="1" applyBorder="1" applyAlignment="1">
      <alignment horizontal="center"/>
    </xf>
    <xf numFmtId="2" fontId="1" fillId="4" borderId="0" xfId="1" applyNumberFormat="1" applyFont="1" applyFill="1" applyBorder="1" applyAlignment="1">
      <alignment horizontal="center"/>
    </xf>
    <xf numFmtId="164" fontId="1" fillId="2" borderId="0" xfId="1" applyNumberFormat="1" applyFont="1" applyFill="1" applyBorder="1" applyAlignment="1">
      <alignment horizontal="center"/>
    </xf>
    <xf numFmtId="3" fontId="1" fillId="2" borderId="0" xfId="0" applyNumberFormat="1" applyFont="1" applyFill="1" applyAlignment="1">
      <alignment horizontal="center"/>
    </xf>
    <xf numFmtId="2" fontId="1" fillId="2" borderId="0" xfId="1" applyNumberFormat="1" applyFont="1" applyFill="1" applyBorder="1" applyAlignment="1">
      <alignment horizontal="center"/>
    </xf>
    <xf numFmtId="3" fontId="1" fillId="5" borderId="0" xfId="0" applyNumberFormat="1" applyFont="1" applyFill="1" applyAlignment="1">
      <alignment horizontal="center"/>
    </xf>
    <xf numFmtId="164" fontId="1" fillId="5" borderId="0" xfId="1" applyNumberFormat="1" applyFont="1" applyFill="1" applyBorder="1" applyAlignment="1">
      <alignment horizontal="center"/>
    </xf>
    <xf numFmtId="2" fontId="1" fillId="3" borderId="0" xfId="1" applyNumberFormat="1" applyFont="1" applyFill="1" applyBorder="1" applyAlignment="1">
      <alignment horizontal="center"/>
    </xf>
    <xf numFmtId="164" fontId="1" fillId="7" borderId="0" xfId="1" applyNumberFormat="1" applyFont="1" applyFill="1" applyBorder="1" applyAlignment="1">
      <alignment horizontal="center"/>
    </xf>
    <xf numFmtId="3" fontId="1" fillId="7" borderId="0" xfId="0" applyNumberFormat="1" applyFont="1" applyFill="1" applyAlignment="1">
      <alignment horizontal="center"/>
    </xf>
    <xf numFmtId="2" fontId="1" fillId="7" borderId="0" xfId="1" applyNumberFormat="1" applyFont="1" applyFill="1" applyBorder="1" applyAlignment="1">
      <alignment horizontal="center"/>
    </xf>
    <xf numFmtId="164" fontId="1" fillId="8" borderId="0" xfId="1" applyNumberFormat="1" applyFont="1" applyFill="1" applyBorder="1" applyAlignment="1">
      <alignment horizontal="center"/>
    </xf>
    <xf numFmtId="3" fontId="1" fillId="8" borderId="0" xfId="0" applyNumberFormat="1" applyFont="1" applyFill="1" applyAlignment="1">
      <alignment horizontal="center"/>
    </xf>
    <xf numFmtId="2" fontId="1" fillId="8" borderId="0" xfId="1" applyNumberFormat="1" applyFont="1" applyFill="1" applyBorder="1" applyAlignment="1">
      <alignment horizontal="center"/>
    </xf>
    <xf numFmtId="164" fontId="1" fillId="9" borderId="0" xfId="1" applyNumberFormat="1" applyFont="1" applyFill="1" applyBorder="1" applyAlignment="1">
      <alignment horizontal="center"/>
    </xf>
    <xf numFmtId="3" fontId="1" fillId="9" borderId="0" xfId="0" applyNumberFormat="1" applyFont="1" applyFill="1" applyAlignment="1">
      <alignment horizontal="center"/>
    </xf>
    <xf numFmtId="2" fontId="1" fillId="9" borderId="0" xfId="1" applyNumberFormat="1" applyFont="1" applyFill="1" applyBorder="1" applyAlignment="1">
      <alignment horizontal="center"/>
    </xf>
    <xf numFmtId="164" fontId="1" fillId="10" borderId="0" xfId="1" applyNumberFormat="1" applyFont="1" applyFill="1" applyBorder="1" applyAlignment="1">
      <alignment horizontal="center"/>
    </xf>
    <xf numFmtId="3" fontId="1" fillId="10" borderId="0" xfId="0" applyNumberFormat="1" applyFont="1" applyFill="1" applyAlignment="1">
      <alignment horizontal="center"/>
    </xf>
    <xf numFmtId="2" fontId="1" fillId="10" borderId="0" xfId="1" applyNumberFormat="1" applyFont="1" applyFill="1" applyBorder="1" applyAlignment="1">
      <alignment horizontal="center"/>
    </xf>
    <xf numFmtId="164" fontId="1" fillId="11" borderId="0" xfId="1" applyNumberFormat="1" applyFont="1" applyFill="1" applyBorder="1" applyAlignment="1">
      <alignment horizontal="center"/>
    </xf>
    <xf numFmtId="3" fontId="1" fillId="11" borderId="0" xfId="0" applyNumberFormat="1" applyFont="1" applyFill="1" applyAlignment="1">
      <alignment horizontal="center"/>
    </xf>
    <xf numFmtId="2" fontId="1" fillId="11" borderId="0" xfId="1" applyNumberFormat="1" applyFont="1" applyFill="1" applyBorder="1" applyAlignment="1">
      <alignment horizontal="center"/>
    </xf>
    <xf numFmtId="3" fontId="1" fillId="12" borderId="0" xfId="0" applyNumberFormat="1" applyFont="1" applyFill="1" applyAlignment="1">
      <alignment horizontal="center"/>
    </xf>
    <xf numFmtId="164" fontId="1" fillId="12" borderId="0" xfId="1" applyNumberFormat="1" applyFont="1" applyFill="1" applyBorder="1" applyAlignment="1">
      <alignment horizontal="center"/>
    </xf>
    <xf numFmtId="2" fontId="1" fillId="12" borderId="0" xfId="1" applyNumberFormat="1" applyFont="1" applyFill="1" applyBorder="1" applyAlignment="1">
      <alignment horizontal="center"/>
    </xf>
    <xf numFmtId="3" fontId="1" fillId="5" borderId="2" xfId="0" applyNumberFormat="1" applyFont="1" applyFill="1" applyBorder="1" applyAlignment="1">
      <alignment horizontal="center"/>
    </xf>
    <xf numFmtId="0" fontId="18" fillId="0" borderId="0" xfId="0" applyFont="1"/>
    <xf numFmtId="0" fontId="16" fillId="0" borderId="0" xfId="0" applyFont="1" applyAlignment="1">
      <alignment wrapText="1"/>
    </xf>
    <xf numFmtId="3" fontId="1" fillId="5" borderId="4" xfId="0" applyNumberFormat="1" applyFont="1" applyFill="1" applyBorder="1" applyAlignment="1">
      <alignment horizontal="center"/>
    </xf>
    <xf numFmtId="164" fontId="1" fillId="5" borderId="4" xfId="1" applyNumberFormat="1" applyFont="1" applyFill="1" applyBorder="1" applyAlignment="1">
      <alignment horizontal="center"/>
    </xf>
    <xf numFmtId="3" fontId="1" fillId="3" borderId="4" xfId="0" applyNumberFormat="1" applyFont="1" applyFill="1" applyBorder="1" applyAlignment="1">
      <alignment horizontal="center"/>
    </xf>
    <xf numFmtId="164" fontId="1" fillId="3" borderId="4" xfId="1" applyNumberFormat="1" applyFont="1" applyFill="1" applyBorder="1" applyAlignment="1">
      <alignment horizontal="center"/>
    </xf>
    <xf numFmtId="2" fontId="1" fillId="3" borderId="4" xfId="1" applyNumberFormat="1" applyFont="1" applyFill="1" applyBorder="1" applyAlignment="1">
      <alignment horizontal="center"/>
    </xf>
    <xf numFmtId="3" fontId="1" fillId="6" borderId="4" xfId="0" applyNumberFormat="1" applyFont="1" applyFill="1" applyBorder="1" applyAlignment="1">
      <alignment horizontal="center"/>
    </xf>
    <xf numFmtId="164" fontId="1" fillId="6" borderId="4" xfId="1" applyNumberFormat="1" applyFont="1" applyFill="1" applyBorder="1" applyAlignment="1">
      <alignment horizontal="center"/>
    </xf>
    <xf numFmtId="2" fontId="1" fillId="6" borderId="4" xfId="1" applyNumberFormat="1" applyFont="1" applyFill="1" applyBorder="1" applyAlignment="1">
      <alignment horizontal="center"/>
    </xf>
    <xf numFmtId="3" fontId="1" fillId="4" borderId="4" xfId="0" applyNumberFormat="1" applyFont="1" applyFill="1" applyBorder="1"/>
    <xf numFmtId="164" fontId="1" fillId="4" borderId="4" xfId="1" applyNumberFormat="1" applyFont="1" applyFill="1" applyBorder="1" applyAlignment="1">
      <alignment horizontal="center"/>
    </xf>
    <xf numFmtId="3" fontId="1" fillId="4" borderId="4" xfId="0" applyNumberFormat="1" applyFont="1" applyFill="1" applyBorder="1" applyAlignment="1">
      <alignment horizontal="center"/>
    </xf>
    <xf numFmtId="2" fontId="1" fillId="4" borderId="4" xfId="1" applyNumberFormat="1" applyFont="1" applyFill="1" applyBorder="1" applyAlignment="1">
      <alignment horizontal="center"/>
    </xf>
    <xf numFmtId="3" fontId="1" fillId="2" borderId="4" xfId="0" applyNumberFormat="1" applyFont="1" applyFill="1" applyBorder="1"/>
    <xf numFmtId="164" fontId="1" fillId="2" borderId="4" xfId="1" applyNumberFormat="1" applyFont="1" applyFill="1" applyBorder="1" applyAlignment="1">
      <alignment horizontal="center"/>
    </xf>
    <xf numFmtId="3" fontId="1" fillId="2" borderId="4" xfId="0" applyNumberFormat="1" applyFont="1" applyFill="1" applyBorder="1" applyAlignment="1">
      <alignment horizontal="center"/>
    </xf>
    <xf numFmtId="2" fontId="1" fillId="2" borderId="4" xfId="1" applyNumberFormat="1" applyFont="1" applyFill="1" applyBorder="1" applyAlignment="1">
      <alignment horizontal="center"/>
    </xf>
    <xf numFmtId="164" fontId="1" fillId="7" borderId="4" xfId="1" applyNumberFormat="1" applyFont="1" applyFill="1" applyBorder="1" applyAlignment="1">
      <alignment horizontal="center"/>
    </xf>
    <xf numFmtId="3" fontId="1" fillId="7" borderId="4" xfId="0" applyNumberFormat="1" applyFont="1" applyFill="1" applyBorder="1" applyAlignment="1">
      <alignment horizontal="center"/>
    </xf>
    <xf numFmtId="2" fontId="1" fillId="7" borderId="4" xfId="1" applyNumberFormat="1" applyFont="1" applyFill="1" applyBorder="1" applyAlignment="1">
      <alignment horizontal="center"/>
    </xf>
    <xf numFmtId="3" fontId="1" fillId="10" borderId="4" xfId="0" applyNumberFormat="1" applyFont="1" applyFill="1" applyBorder="1" applyAlignment="1">
      <alignment horizontal="center" wrapText="1"/>
    </xf>
    <xf numFmtId="164" fontId="1" fillId="10" borderId="4" xfId="1" applyNumberFormat="1" applyFont="1" applyFill="1" applyBorder="1" applyAlignment="1">
      <alignment horizontal="center"/>
    </xf>
    <xf numFmtId="3" fontId="1" fillId="10" borderId="4" xfId="0" applyNumberFormat="1" applyFont="1" applyFill="1" applyBorder="1" applyAlignment="1">
      <alignment horizontal="center"/>
    </xf>
    <xf numFmtId="2" fontId="1" fillId="10" borderId="4" xfId="1" applyNumberFormat="1" applyFont="1" applyFill="1" applyBorder="1" applyAlignment="1">
      <alignment horizontal="center"/>
    </xf>
    <xf numFmtId="3" fontId="1" fillId="8" borderId="4" xfId="0" applyNumberFormat="1" applyFont="1" applyFill="1" applyBorder="1" applyAlignment="1">
      <alignment horizontal="center" wrapText="1"/>
    </xf>
    <xf numFmtId="164" fontId="1" fillId="8" borderId="4" xfId="1" applyNumberFormat="1" applyFont="1" applyFill="1" applyBorder="1" applyAlignment="1">
      <alignment horizontal="center"/>
    </xf>
    <xf numFmtId="3" fontId="1" fillId="8" borderId="4" xfId="0" applyNumberFormat="1" applyFont="1" applyFill="1" applyBorder="1" applyAlignment="1">
      <alignment horizontal="center"/>
    </xf>
    <xf numFmtId="2" fontId="1" fillId="8" borderId="4" xfId="1" applyNumberFormat="1" applyFont="1" applyFill="1" applyBorder="1" applyAlignment="1">
      <alignment horizontal="center"/>
    </xf>
    <xf numFmtId="3" fontId="1" fillId="9" borderId="4" xfId="0" applyNumberFormat="1" applyFont="1" applyFill="1" applyBorder="1" applyAlignment="1">
      <alignment horizontal="center" wrapText="1"/>
    </xf>
    <xf numFmtId="164" fontId="1" fillId="9" borderId="4" xfId="1" applyNumberFormat="1" applyFont="1" applyFill="1" applyBorder="1" applyAlignment="1">
      <alignment horizontal="center"/>
    </xf>
    <xf numFmtId="3" fontId="1" fillId="9" borderId="4" xfId="0" applyNumberFormat="1" applyFont="1" applyFill="1" applyBorder="1" applyAlignment="1">
      <alignment horizontal="center"/>
    </xf>
    <xf numFmtId="2" fontId="1" fillId="9" borderId="4" xfId="1" applyNumberFormat="1" applyFont="1" applyFill="1" applyBorder="1" applyAlignment="1">
      <alignment horizontal="center"/>
    </xf>
    <xf numFmtId="3" fontId="1" fillId="11" borderId="4" xfId="0" applyNumberFormat="1" applyFont="1" applyFill="1" applyBorder="1" applyAlignment="1">
      <alignment horizontal="center" wrapText="1"/>
    </xf>
    <xf numFmtId="164" fontId="1" fillId="11" borderId="4" xfId="1" applyNumberFormat="1" applyFont="1" applyFill="1" applyBorder="1" applyAlignment="1">
      <alignment horizontal="center"/>
    </xf>
    <xf numFmtId="3" fontId="1" fillId="11" borderId="4" xfId="0" applyNumberFormat="1" applyFont="1" applyFill="1" applyBorder="1" applyAlignment="1">
      <alignment horizontal="center"/>
    </xf>
    <xf numFmtId="2" fontId="1" fillId="11" borderId="4" xfId="1" applyNumberFormat="1" applyFont="1" applyFill="1" applyBorder="1" applyAlignment="1">
      <alignment horizontal="center"/>
    </xf>
    <xf numFmtId="0" fontId="1" fillId="0" borderId="4" xfId="0" applyFont="1" applyBorder="1"/>
    <xf numFmtId="0" fontId="1" fillId="5" borderId="4" xfId="0" applyFont="1" applyFill="1" applyBorder="1" applyAlignment="1">
      <alignment horizontal="center"/>
    </xf>
    <xf numFmtId="0" fontId="1" fillId="3" borderId="4" xfId="0" applyFont="1" applyFill="1" applyBorder="1" applyAlignment="1">
      <alignment horizontal="center"/>
    </xf>
    <xf numFmtId="166" fontId="1" fillId="3" borderId="4" xfId="1" applyNumberFormat="1" applyFont="1" applyFill="1" applyBorder="1" applyAlignment="1">
      <alignment horizontal="center"/>
    </xf>
    <xf numFmtId="0" fontId="1" fillId="6" borderId="4" xfId="0" applyFont="1" applyFill="1" applyBorder="1" applyAlignment="1">
      <alignment horizontal="center"/>
    </xf>
    <xf numFmtId="166" fontId="1" fillId="6" borderId="4" xfId="1" applyNumberFormat="1" applyFont="1" applyFill="1" applyBorder="1" applyAlignment="1">
      <alignment horizontal="center"/>
    </xf>
    <xf numFmtId="0" fontId="1" fillId="4" borderId="4" xfId="0" applyFont="1" applyFill="1" applyBorder="1" applyAlignment="1">
      <alignment horizontal="center"/>
    </xf>
    <xf numFmtId="166" fontId="1" fillId="4" borderId="4" xfId="1" applyNumberFormat="1" applyFont="1" applyFill="1" applyBorder="1" applyAlignment="1">
      <alignment horizontal="center"/>
    </xf>
    <xf numFmtId="0" fontId="1" fillId="2" borderId="4" xfId="0" applyFont="1" applyFill="1" applyBorder="1" applyAlignment="1">
      <alignment horizontal="center"/>
    </xf>
    <xf numFmtId="166" fontId="1" fillId="2" borderId="4" xfId="1" applyNumberFormat="1" applyFont="1" applyFill="1" applyBorder="1" applyAlignment="1">
      <alignment horizontal="center"/>
    </xf>
    <xf numFmtId="0" fontId="1" fillId="7" borderId="4" xfId="0" applyFont="1" applyFill="1" applyBorder="1" applyAlignment="1">
      <alignment horizontal="center"/>
    </xf>
    <xf numFmtId="166" fontId="1" fillId="7" borderId="4" xfId="1" applyNumberFormat="1" applyFont="1" applyFill="1" applyBorder="1" applyAlignment="1">
      <alignment horizontal="center"/>
    </xf>
    <xf numFmtId="0" fontId="1" fillId="10" borderId="4" xfId="0" applyFont="1" applyFill="1" applyBorder="1" applyAlignment="1">
      <alignment horizontal="center"/>
    </xf>
    <xf numFmtId="166" fontId="1" fillId="10" borderId="4" xfId="1" applyNumberFormat="1" applyFont="1" applyFill="1" applyBorder="1" applyAlignment="1">
      <alignment horizontal="center"/>
    </xf>
    <xf numFmtId="0" fontId="1" fillId="8" borderId="4" xfId="0" applyFont="1" applyFill="1" applyBorder="1" applyAlignment="1">
      <alignment horizontal="center"/>
    </xf>
    <xf numFmtId="166" fontId="1" fillId="8" borderId="4" xfId="1" applyNumberFormat="1" applyFont="1" applyFill="1" applyBorder="1" applyAlignment="1">
      <alignment horizontal="center"/>
    </xf>
    <xf numFmtId="0" fontId="1" fillId="9" borderId="4" xfId="0" applyFont="1" applyFill="1" applyBorder="1" applyAlignment="1">
      <alignment horizontal="center"/>
    </xf>
    <xf numFmtId="166" fontId="1" fillId="9" borderId="4" xfId="1" applyNumberFormat="1" applyFont="1" applyFill="1" applyBorder="1" applyAlignment="1">
      <alignment horizontal="center"/>
    </xf>
    <xf numFmtId="0" fontId="1" fillId="11" borderId="4" xfId="0" applyFont="1" applyFill="1" applyBorder="1" applyAlignment="1">
      <alignment horizontal="center" wrapText="1"/>
    </xf>
    <xf numFmtId="0" fontId="1" fillId="11" borderId="4" xfId="0" applyFont="1" applyFill="1" applyBorder="1" applyAlignment="1">
      <alignment horizontal="center"/>
    </xf>
    <xf numFmtId="166" fontId="1" fillId="11" borderId="4" xfId="1" applyNumberFormat="1" applyFont="1" applyFill="1" applyBorder="1" applyAlignment="1">
      <alignment horizontal="center"/>
    </xf>
    <xf numFmtId="0" fontId="1" fillId="0" borderId="6" xfId="0" applyFont="1" applyBorder="1"/>
    <xf numFmtId="0" fontId="1" fillId="0" borderId="1" xfId="0" applyFont="1" applyBorder="1" applyAlignment="1">
      <alignment horizontal="left" indent="2"/>
    </xf>
    <xf numFmtId="0" fontId="1" fillId="0" borderId="1" xfId="0" applyFont="1" applyBorder="1" applyAlignment="1">
      <alignment horizontal="left" indent="4"/>
    </xf>
    <xf numFmtId="0" fontId="1" fillId="0" borderId="1" xfId="0" applyFont="1" applyBorder="1" applyAlignment="1">
      <alignment horizontal="left" indent="6"/>
    </xf>
    <xf numFmtId="3" fontId="1" fillId="5" borderId="5" xfId="0" applyNumberFormat="1" applyFont="1" applyFill="1" applyBorder="1" applyAlignment="1">
      <alignment horizontal="center"/>
    </xf>
    <xf numFmtId="164" fontId="1" fillId="5" borderId="5" xfId="1" applyNumberFormat="1" applyFont="1" applyFill="1" applyBorder="1" applyAlignment="1">
      <alignment horizontal="center"/>
    </xf>
    <xf numFmtId="0" fontId="1" fillId="0" borderId="5" xfId="0" applyFont="1" applyBorder="1"/>
    <xf numFmtId="3" fontId="1" fillId="3" borderId="8" xfId="0" applyNumberFormat="1" applyFont="1" applyFill="1" applyBorder="1" applyAlignment="1">
      <alignment horizontal="center"/>
    </xf>
    <xf numFmtId="0" fontId="1" fillId="3" borderId="8" xfId="0" applyFont="1" applyFill="1" applyBorder="1" applyAlignment="1">
      <alignment horizontal="center"/>
    </xf>
    <xf numFmtId="3" fontId="1" fillId="6" borderId="8" xfId="0" applyNumberFormat="1" applyFont="1" applyFill="1" applyBorder="1" applyAlignment="1">
      <alignment horizontal="center"/>
    </xf>
    <xf numFmtId="0" fontId="1" fillId="6" borderId="8" xfId="0" applyFont="1" applyFill="1" applyBorder="1" applyAlignment="1">
      <alignment horizontal="center"/>
    </xf>
    <xf numFmtId="0" fontId="1" fillId="4" borderId="8" xfId="0" applyFont="1" applyFill="1" applyBorder="1"/>
    <xf numFmtId="0" fontId="1" fillId="2" borderId="8" xfId="0" applyFont="1" applyFill="1" applyBorder="1"/>
    <xf numFmtId="3" fontId="1" fillId="7" borderId="8" xfId="0" applyNumberFormat="1" applyFont="1" applyFill="1" applyBorder="1" applyAlignment="1">
      <alignment horizontal="center" wrapText="1"/>
    </xf>
    <xf numFmtId="0" fontId="1" fillId="7" borderId="8" xfId="0" applyFont="1" applyFill="1" applyBorder="1" applyAlignment="1">
      <alignment horizontal="center" wrapText="1"/>
    </xf>
    <xf numFmtId="3" fontId="1" fillId="10" borderId="8" xfId="0" applyNumberFormat="1" applyFont="1" applyFill="1" applyBorder="1" applyAlignment="1">
      <alignment horizontal="center" wrapText="1"/>
    </xf>
    <xf numFmtId="0" fontId="1" fillId="10" borderId="8" xfId="0" applyFont="1" applyFill="1" applyBorder="1" applyAlignment="1">
      <alignment horizontal="center" wrapText="1"/>
    </xf>
    <xf numFmtId="3" fontId="1" fillId="8" borderId="8" xfId="0" applyNumberFormat="1" applyFont="1" applyFill="1" applyBorder="1" applyAlignment="1">
      <alignment horizontal="center" wrapText="1"/>
    </xf>
    <xf numFmtId="0" fontId="1" fillId="8" borderId="8" xfId="0" applyFont="1" applyFill="1" applyBorder="1" applyAlignment="1">
      <alignment horizontal="center" wrapText="1"/>
    </xf>
    <xf numFmtId="3" fontId="1" fillId="9" borderId="8" xfId="0" applyNumberFormat="1" applyFont="1" applyFill="1" applyBorder="1" applyAlignment="1">
      <alignment horizontal="center" wrapText="1"/>
    </xf>
    <xf numFmtId="0" fontId="1" fillId="9" borderId="8" xfId="0" applyFont="1" applyFill="1" applyBorder="1" applyAlignment="1">
      <alignment horizontal="center" wrapText="1"/>
    </xf>
    <xf numFmtId="167" fontId="1" fillId="3" borderId="4" xfId="1" applyNumberFormat="1" applyFont="1" applyFill="1" applyBorder="1" applyAlignment="1">
      <alignment horizontal="center"/>
    </xf>
    <xf numFmtId="3" fontId="1" fillId="12" borderId="4" xfId="0" applyNumberFormat="1" applyFont="1" applyFill="1" applyBorder="1"/>
    <xf numFmtId="164" fontId="1" fillId="12" borderId="4" xfId="0" applyNumberFormat="1" applyFont="1" applyFill="1" applyBorder="1"/>
    <xf numFmtId="167" fontId="1" fillId="12" borderId="4" xfId="0" applyNumberFormat="1" applyFont="1" applyFill="1" applyBorder="1"/>
    <xf numFmtId="164" fontId="1" fillId="4" borderId="4" xfId="0" applyNumberFormat="1" applyFont="1" applyFill="1" applyBorder="1"/>
    <xf numFmtId="167" fontId="1" fillId="4" borderId="4" xfId="0" applyNumberFormat="1" applyFont="1" applyFill="1" applyBorder="1"/>
    <xf numFmtId="164" fontId="1" fillId="2" borderId="4" xfId="0" applyNumberFormat="1" applyFont="1" applyFill="1" applyBorder="1"/>
    <xf numFmtId="167" fontId="1" fillId="2" borderId="4" xfId="0" applyNumberFormat="1" applyFont="1" applyFill="1" applyBorder="1"/>
    <xf numFmtId="164" fontId="1" fillId="7" borderId="4" xfId="0" applyNumberFormat="1" applyFont="1" applyFill="1" applyBorder="1" applyAlignment="1">
      <alignment horizontal="center"/>
    </xf>
    <xf numFmtId="167" fontId="1" fillId="7" borderId="4" xfId="0" applyNumberFormat="1" applyFont="1" applyFill="1" applyBorder="1" applyAlignment="1">
      <alignment horizontal="center"/>
    </xf>
    <xf numFmtId="164" fontId="1" fillId="10" borderId="4" xfId="0" applyNumberFormat="1" applyFont="1" applyFill="1" applyBorder="1" applyAlignment="1">
      <alignment horizontal="center" wrapText="1"/>
    </xf>
    <xf numFmtId="167" fontId="1" fillId="10" borderId="4" xfId="0" applyNumberFormat="1" applyFont="1" applyFill="1" applyBorder="1" applyAlignment="1">
      <alignment horizontal="center" wrapText="1"/>
    </xf>
    <xf numFmtId="164" fontId="1" fillId="8" borderId="4" xfId="0" applyNumberFormat="1" applyFont="1" applyFill="1" applyBorder="1" applyAlignment="1">
      <alignment horizontal="center" wrapText="1"/>
    </xf>
    <xf numFmtId="167" fontId="1" fillId="8" borderId="4" xfId="0" applyNumberFormat="1" applyFont="1" applyFill="1" applyBorder="1" applyAlignment="1">
      <alignment horizontal="center" wrapText="1"/>
    </xf>
    <xf numFmtId="164" fontId="1" fillId="9" borderId="4" xfId="0" applyNumberFormat="1" applyFont="1" applyFill="1" applyBorder="1" applyAlignment="1">
      <alignment horizontal="center" wrapText="1"/>
    </xf>
    <xf numFmtId="167" fontId="1" fillId="9" borderId="4" xfId="0" applyNumberFormat="1" applyFont="1" applyFill="1" applyBorder="1" applyAlignment="1">
      <alignment horizontal="center" wrapText="1"/>
    </xf>
    <xf numFmtId="164" fontId="1" fillId="11" borderId="4" xfId="0" applyNumberFormat="1" applyFont="1" applyFill="1" applyBorder="1" applyAlignment="1">
      <alignment horizontal="center" wrapText="1"/>
    </xf>
    <xf numFmtId="167" fontId="1" fillId="11" borderId="4" xfId="0" applyNumberFormat="1" applyFont="1" applyFill="1" applyBorder="1" applyAlignment="1">
      <alignment horizontal="center" wrapText="1"/>
    </xf>
    <xf numFmtId="166" fontId="1" fillId="12" borderId="4" xfId="0" applyNumberFormat="1" applyFont="1" applyFill="1" applyBorder="1"/>
    <xf numFmtId="166" fontId="1" fillId="4" borderId="4" xfId="0" applyNumberFormat="1" applyFont="1" applyFill="1" applyBorder="1"/>
    <xf numFmtId="166" fontId="1" fillId="2" borderId="4" xfId="0" applyNumberFormat="1" applyFont="1" applyFill="1" applyBorder="1"/>
    <xf numFmtId="166" fontId="1" fillId="7" borderId="4" xfId="0" applyNumberFormat="1" applyFont="1" applyFill="1" applyBorder="1" applyAlignment="1">
      <alignment horizontal="center"/>
    </xf>
    <xf numFmtId="166" fontId="1" fillId="10" borderId="4" xfId="0" applyNumberFormat="1" applyFont="1" applyFill="1" applyBorder="1" applyAlignment="1">
      <alignment horizontal="center" wrapText="1"/>
    </xf>
    <xf numFmtId="166" fontId="1" fillId="8" borderId="4" xfId="0" applyNumberFormat="1" applyFont="1" applyFill="1" applyBorder="1" applyAlignment="1">
      <alignment horizontal="center" wrapText="1"/>
    </xf>
    <xf numFmtId="166" fontId="1" fillId="9" borderId="4" xfId="0" applyNumberFormat="1" applyFont="1" applyFill="1" applyBorder="1" applyAlignment="1">
      <alignment horizontal="center" wrapText="1"/>
    </xf>
    <xf numFmtId="166" fontId="1" fillId="11" borderId="4" xfId="0" applyNumberFormat="1" applyFont="1" applyFill="1" applyBorder="1" applyAlignment="1">
      <alignment horizontal="center" wrapText="1"/>
    </xf>
    <xf numFmtId="164" fontId="1" fillId="12" borderId="4" xfId="1" applyNumberFormat="1" applyFont="1" applyFill="1" applyBorder="1" applyAlignment="1">
      <alignment horizontal="center"/>
    </xf>
    <xf numFmtId="3" fontId="1" fillId="12" borderId="4" xfId="0" applyNumberFormat="1" applyFont="1" applyFill="1" applyBorder="1" applyAlignment="1">
      <alignment horizontal="center"/>
    </xf>
    <xf numFmtId="2" fontId="1" fillId="12" borderId="4" xfId="1" applyNumberFormat="1" applyFont="1" applyFill="1" applyBorder="1" applyAlignment="1">
      <alignment horizontal="center"/>
    </xf>
    <xf numFmtId="167" fontId="1" fillId="12" borderId="4" xfId="1" applyNumberFormat="1" applyFont="1" applyFill="1" applyBorder="1" applyAlignment="1">
      <alignment horizontal="center"/>
    </xf>
    <xf numFmtId="167" fontId="1" fillId="4" borderId="4" xfId="1" applyNumberFormat="1" applyFont="1" applyFill="1" applyBorder="1" applyAlignment="1">
      <alignment horizontal="center"/>
    </xf>
    <xf numFmtId="167" fontId="1" fillId="2" borderId="4" xfId="1" applyNumberFormat="1" applyFont="1" applyFill="1" applyBorder="1" applyAlignment="1">
      <alignment horizontal="center"/>
    </xf>
    <xf numFmtId="167" fontId="1" fillId="7" borderId="4" xfId="1" applyNumberFormat="1" applyFont="1" applyFill="1" applyBorder="1" applyAlignment="1">
      <alignment horizontal="center"/>
    </xf>
    <xf numFmtId="167" fontId="1" fillId="10" borderId="4" xfId="1" applyNumberFormat="1" applyFont="1" applyFill="1" applyBorder="1" applyAlignment="1">
      <alignment horizontal="center"/>
    </xf>
    <xf numFmtId="167" fontId="1" fillId="8" borderId="4" xfId="1" applyNumberFormat="1" applyFont="1" applyFill="1" applyBorder="1" applyAlignment="1">
      <alignment horizontal="center"/>
    </xf>
    <xf numFmtId="167" fontId="1" fillId="9" borderId="4" xfId="1" applyNumberFormat="1" applyFont="1" applyFill="1" applyBorder="1" applyAlignment="1">
      <alignment horizontal="center"/>
    </xf>
    <xf numFmtId="167" fontId="1" fillId="11" borderId="4" xfId="1" applyNumberFormat="1" applyFont="1" applyFill="1" applyBorder="1" applyAlignment="1">
      <alignment horizontal="center"/>
    </xf>
    <xf numFmtId="4" fontId="1" fillId="7" borderId="4" xfId="1" applyNumberFormat="1" applyFont="1" applyFill="1" applyBorder="1" applyAlignment="1">
      <alignment horizontal="center"/>
    </xf>
    <xf numFmtId="4" fontId="1" fillId="10" borderId="4" xfId="1" applyNumberFormat="1" applyFont="1" applyFill="1" applyBorder="1" applyAlignment="1">
      <alignment horizontal="center"/>
    </xf>
    <xf numFmtId="4" fontId="1" fillId="8" borderId="4" xfId="1" applyNumberFormat="1" applyFont="1" applyFill="1" applyBorder="1" applyAlignment="1">
      <alignment horizontal="center"/>
    </xf>
    <xf numFmtId="166" fontId="1" fillId="12" borderId="4" xfId="1" applyNumberFormat="1" applyFont="1" applyFill="1" applyBorder="1" applyAlignment="1">
      <alignment horizontal="center"/>
    </xf>
    <xf numFmtId="0" fontId="1" fillId="0" borderId="9" xfId="0" applyFont="1" applyBorder="1"/>
    <xf numFmtId="0" fontId="1" fillId="0" borderId="2" xfId="0" applyFont="1" applyBorder="1" applyAlignment="1">
      <alignment horizontal="left" indent="2"/>
    </xf>
    <xf numFmtId="0" fontId="1" fillId="0" borderId="2" xfId="0" applyFont="1" applyBorder="1" applyAlignment="1">
      <alignment horizontal="left" indent="4"/>
    </xf>
    <xf numFmtId="0" fontId="1" fillId="0" borderId="2" xfId="0" applyFont="1" applyBorder="1" applyAlignment="1">
      <alignment horizontal="left" indent="6"/>
    </xf>
    <xf numFmtId="0" fontId="1" fillId="0" borderId="2" xfId="0" applyFont="1" applyBorder="1" applyAlignment="1">
      <alignment horizontal="left" wrapText="1" indent="2"/>
    </xf>
    <xf numFmtId="0" fontId="1" fillId="0" borderId="7" xfId="0" applyFont="1" applyBorder="1" applyAlignment="1">
      <alignment horizontal="left" indent="6"/>
    </xf>
    <xf numFmtId="3" fontId="1" fillId="5" borderId="8" xfId="0" applyNumberFormat="1" applyFont="1" applyFill="1" applyBorder="1" applyAlignment="1">
      <alignment horizontal="center"/>
    </xf>
    <xf numFmtId="0" fontId="1" fillId="5" borderId="8" xfId="0" applyFont="1" applyFill="1" applyBorder="1" applyAlignment="1">
      <alignment horizontal="center"/>
    </xf>
    <xf numFmtId="3" fontId="1" fillId="7" borderId="8" xfId="0" applyNumberFormat="1" applyFont="1" applyFill="1" applyBorder="1" applyAlignment="1">
      <alignment horizontal="center"/>
    </xf>
    <xf numFmtId="0" fontId="1" fillId="7" borderId="8" xfId="0" applyFont="1" applyFill="1" applyBorder="1" applyAlignment="1">
      <alignment horizontal="center"/>
    </xf>
    <xf numFmtId="3" fontId="1" fillId="7" borderId="2" xfId="0" applyNumberFormat="1" applyFont="1" applyFill="1" applyBorder="1" applyAlignment="1">
      <alignment horizontal="center"/>
    </xf>
    <xf numFmtId="3" fontId="1" fillId="10" borderId="2" xfId="0" applyNumberFormat="1" applyFont="1" applyFill="1" applyBorder="1" applyAlignment="1">
      <alignment horizontal="center" wrapText="1"/>
    </xf>
    <xf numFmtId="3" fontId="1" fillId="8" borderId="2" xfId="0" applyNumberFormat="1" applyFont="1" applyFill="1" applyBorder="1" applyAlignment="1">
      <alignment horizontal="center" wrapText="1"/>
    </xf>
    <xf numFmtId="3" fontId="1" fillId="9" borderId="2" xfId="0" applyNumberFormat="1" applyFont="1" applyFill="1" applyBorder="1" applyAlignment="1">
      <alignment horizontal="center" wrapText="1"/>
    </xf>
    <xf numFmtId="3" fontId="1" fillId="11" borderId="8" xfId="0" applyNumberFormat="1" applyFont="1" applyFill="1" applyBorder="1" applyAlignment="1">
      <alignment horizontal="center" wrapText="1"/>
    </xf>
    <xf numFmtId="0" fontId="1" fillId="11" borderId="8" xfId="0" applyFont="1" applyFill="1" applyBorder="1" applyAlignment="1">
      <alignment horizontal="center" wrapText="1"/>
    </xf>
    <xf numFmtId="3" fontId="1" fillId="11" borderId="2" xfId="0" applyNumberFormat="1" applyFont="1" applyFill="1" applyBorder="1" applyAlignment="1">
      <alignment horizontal="center" wrapText="1"/>
    </xf>
    <xf numFmtId="164" fontId="9" fillId="0" borderId="0" xfId="0" applyNumberFormat="1" applyFont="1"/>
    <xf numFmtId="0" fontId="4" fillId="0" borderId="1" xfId="0" applyFont="1" applyBorder="1" applyAlignment="1">
      <alignment horizontal="left" indent="2"/>
    </xf>
    <xf numFmtId="3" fontId="1" fillId="7" borderId="4" xfId="0" applyNumberFormat="1" applyFont="1" applyFill="1" applyBorder="1" applyAlignment="1">
      <alignment horizontal="center" wrapText="1"/>
    </xf>
    <xf numFmtId="164" fontId="1" fillId="11" borderId="10" xfId="1" applyNumberFormat="1" applyFont="1" applyFill="1" applyBorder="1" applyAlignment="1">
      <alignment horizontal="center"/>
    </xf>
    <xf numFmtId="0" fontId="1" fillId="12" borderId="4" xfId="0" applyFont="1" applyFill="1" applyBorder="1" applyAlignment="1">
      <alignment horizontal="center"/>
    </xf>
    <xf numFmtId="0" fontId="1" fillId="2" borderId="4" xfId="0" applyFont="1" applyFill="1" applyBorder="1"/>
    <xf numFmtId="0" fontId="1" fillId="7" borderId="4" xfId="0" applyFont="1" applyFill="1" applyBorder="1" applyAlignment="1">
      <alignment horizontal="center" wrapText="1"/>
    </xf>
    <xf numFmtId="0" fontId="1" fillId="10" borderId="4" xfId="0" applyFont="1" applyFill="1" applyBorder="1" applyAlignment="1">
      <alignment horizontal="center" wrapText="1"/>
    </xf>
    <xf numFmtId="0" fontId="1" fillId="8" borderId="4" xfId="0" applyFont="1" applyFill="1" applyBorder="1" applyAlignment="1">
      <alignment horizontal="center" wrapText="1"/>
    </xf>
    <xf numFmtId="0" fontId="1" fillId="9" borderId="4" xfId="0" applyFont="1" applyFill="1" applyBorder="1" applyAlignment="1">
      <alignment horizontal="center" wrapText="1"/>
    </xf>
    <xf numFmtId="3" fontId="4" fillId="5" borderId="8" xfId="0" applyNumberFormat="1" applyFont="1" applyFill="1" applyBorder="1" applyAlignment="1">
      <alignment horizontal="center"/>
    </xf>
    <xf numFmtId="3" fontId="4" fillId="5" borderId="4" xfId="0" applyNumberFormat="1" applyFont="1" applyFill="1" applyBorder="1" applyAlignment="1">
      <alignment horizontal="center"/>
    </xf>
    <xf numFmtId="164" fontId="4" fillId="5" borderId="4" xfId="1" applyNumberFormat="1" applyFont="1" applyFill="1" applyBorder="1" applyAlignment="1">
      <alignment horizontal="center"/>
    </xf>
    <xf numFmtId="164" fontId="4" fillId="3" borderId="4" xfId="1" applyNumberFormat="1" applyFont="1" applyFill="1" applyBorder="1" applyAlignment="1">
      <alignment horizontal="center"/>
    </xf>
    <xf numFmtId="164" fontId="4" fillId="6" borderId="4" xfId="1" applyNumberFormat="1" applyFont="1" applyFill="1" applyBorder="1" applyAlignment="1">
      <alignment horizontal="center"/>
    </xf>
    <xf numFmtId="167" fontId="1" fillId="6" borderId="4" xfId="1" applyNumberFormat="1" applyFont="1" applyFill="1" applyBorder="1" applyAlignment="1">
      <alignment horizontal="center"/>
    </xf>
    <xf numFmtId="164" fontId="4" fillId="4" borderId="4" xfId="1" applyNumberFormat="1" applyFont="1" applyFill="1" applyBorder="1" applyAlignment="1">
      <alignment horizontal="center"/>
    </xf>
    <xf numFmtId="164" fontId="4" fillId="2" borderId="4" xfId="1" applyNumberFormat="1" applyFont="1" applyFill="1" applyBorder="1" applyAlignment="1">
      <alignment horizontal="center"/>
    </xf>
    <xf numFmtId="164" fontId="4" fillId="7" borderId="4" xfId="1" applyNumberFormat="1" applyFont="1" applyFill="1" applyBorder="1" applyAlignment="1">
      <alignment horizontal="center"/>
    </xf>
    <xf numFmtId="164" fontId="4" fillId="10" borderId="4" xfId="1" applyNumberFormat="1" applyFont="1" applyFill="1" applyBorder="1" applyAlignment="1">
      <alignment horizontal="center"/>
    </xf>
    <xf numFmtId="164" fontId="4" fillId="8" borderId="4" xfId="1" applyNumberFormat="1" applyFont="1" applyFill="1" applyBorder="1" applyAlignment="1">
      <alignment horizontal="center"/>
    </xf>
    <xf numFmtId="164" fontId="4" fillId="9" borderId="4" xfId="1" applyNumberFormat="1" applyFont="1" applyFill="1" applyBorder="1" applyAlignment="1">
      <alignment horizontal="center"/>
    </xf>
    <xf numFmtId="164" fontId="4" fillId="11" borderId="4" xfId="1" applyNumberFormat="1" applyFont="1" applyFill="1" applyBorder="1" applyAlignment="1">
      <alignment horizontal="center"/>
    </xf>
    <xf numFmtId="0" fontId="4" fillId="5" borderId="8" xfId="0" applyFont="1" applyFill="1" applyBorder="1" applyAlignment="1">
      <alignment horizontal="center"/>
    </xf>
    <xf numFmtId="0" fontId="4" fillId="5" borderId="4" xfId="0" applyFont="1" applyFill="1" applyBorder="1" applyAlignment="1">
      <alignment horizontal="center"/>
    </xf>
    <xf numFmtId="0" fontId="4" fillId="3" borderId="4" xfId="0" applyFont="1" applyFill="1" applyBorder="1" applyAlignment="1">
      <alignment horizontal="center"/>
    </xf>
    <xf numFmtId="166" fontId="1" fillId="3" borderId="4" xfId="0" applyNumberFormat="1" applyFont="1" applyFill="1" applyBorder="1" applyAlignment="1">
      <alignment horizontal="center"/>
    </xf>
    <xf numFmtId="0" fontId="4" fillId="6" borderId="4" xfId="0" applyFont="1" applyFill="1" applyBorder="1" applyAlignment="1">
      <alignment horizontal="center"/>
    </xf>
    <xf numFmtId="166" fontId="1" fillId="6" borderId="4" xfId="0" applyNumberFormat="1" applyFont="1" applyFill="1" applyBorder="1" applyAlignment="1">
      <alignment horizontal="center"/>
    </xf>
    <xf numFmtId="0" fontId="4" fillId="4" borderId="4" xfId="0" applyFont="1" applyFill="1" applyBorder="1" applyAlignment="1">
      <alignment horizontal="center"/>
    </xf>
    <xf numFmtId="166" fontId="1" fillId="4" borderId="4" xfId="0" applyNumberFormat="1" applyFont="1" applyFill="1" applyBorder="1" applyAlignment="1">
      <alignment horizontal="center"/>
    </xf>
    <xf numFmtId="0" fontId="4" fillId="2" borderId="4" xfId="0" applyFont="1" applyFill="1" applyBorder="1" applyAlignment="1">
      <alignment horizontal="center"/>
    </xf>
    <xf numFmtId="166" fontId="1" fillId="2" borderId="4" xfId="0" applyNumberFormat="1" applyFont="1" applyFill="1" applyBorder="1" applyAlignment="1">
      <alignment horizontal="center"/>
    </xf>
    <xf numFmtId="0" fontId="4" fillId="7" borderId="4" xfId="0" applyFont="1" applyFill="1" applyBorder="1" applyAlignment="1">
      <alignment horizontal="center"/>
    </xf>
    <xf numFmtId="0" fontId="4" fillId="10" borderId="4" xfId="0" applyFont="1" applyFill="1" applyBorder="1" applyAlignment="1">
      <alignment horizontal="center"/>
    </xf>
    <xf numFmtId="166" fontId="1" fillId="10" borderId="4" xfId="0" applyNumberFormat="1" applyFont="1" applyFill="1" applyBorder="1" applyAlignment="1">
      <alignment horizontal="center"/>
    </xf>
    <xf numFmtId="0" fontId="4" fillId="8" borderId="4" xfId="0" applyFont="1" applyFill="1" applyBorder="1" applyAlignment="1">
      <alignment horizontal="center"/>
    </xf>
    <xf numFmtId="166" fontId="1" fillId="8" borderId="4" xfId="0" applyNumberFormat="1" applyFont="1" applyFill="1" applyBorder="1" applyAlignment="1">
      <alignment horizontal="center"/>
    </xf>
    <xf numFmtId="0" fontId="4" fillId="9" borderId="4" xfId="0" applyFont="1" applyFill="1" applyBorder="1" applyAlignment="1">
      <alignment horizontal="center"/>
    </xf>
    <xf numFmtId="166" fontId="1" fillId="9" borderId="4" xfId="0" applyNumberFormat="1" applyFont="1" applyFill="1" applyBorder="1" applyAlignment="1">
      <alignment horizontal="center"/>
    </xf>
    <xf numFmtId="0" fontId="4" fillId="11" borderId="4" xfId="0" applyFont="1" applyFill="1" applyBorder="1" applyAlignment="1">
      <alignment horizontal="center"/>
    </xf>
    <xf numFmtId="166" fontId="1" fillId="11" borderId="4" xfId="0" applyNumberFormat="1" applyFont="1" applyFill="1" applyBorder="1" applyAlignment="1">
      <alignment horizontal="center"/>
    </xf>
    <xf numFmtId="0" fontId="1" fillId="11" borderId="10" xfId="0" applyFont="1" applyFill="1" applyBorder="1" applyAlignment="1">
      <alignment horizontal="center"/>
    </xf>
    <xf numFmtId="164" fontId="1" fillId="5" borderId="4" xfId="0" applyNumberFormat="1" applyFont="1" applyFill="1" applyBorder="1" applyAlignment="1">
      <alignment horizontal="center"/>
    </xf>
    <xf numFmtId="164" fontId="1" fillId="3" borderId="4" xfId="0" applyNumberFormat="1" applyFont="1" applyFill="1" applyBorder="1" applyAlignment="1">
      <alignment horizontal="center"/>
    </xf>
    <xf numFmtId="164" fontId="1" fillId="6" borderId="4" xfId="0" applyNumberFormat="1" applyFont="1" applyFill="1" applyBorder="1" applyAlignment="1">
      <alignment horizontal="center"/>
    </xf>
    <xf numFmtId="164" fontId="1" fillId="4" borderId="4" xfId="0" applyNumberFormat="1" applyFont="1" applyFill="1" applyBorder="1" applyAlignment="1">
      <alignment horizontal="center"/>
    </xf>
    <xf numFmtId="164" fontId="1" fillId="2" borderId="4" xfId="0" applyNumberFormat="1" applyFont="1" applyFill="1" applyBorder="1" applyAlignment="1">
      <alignment horizontal="center"/>
    </xf>
    <xf numFmtId="164" fontId="1" fillId="10" borderId="4" xfId="0" applyNumberFormat="1" applyFont="1" applyFill="1" applyBorder="1" applyAlignment="1">
      <alignment horizontal="center"/>
    </xf>
    <xf numFmtId="164" fontId="1" fillId="8" borderId="4" xfId="0" applyNumberFormat="1" applyFont="1" applyFill="1" applyBorder="1" applyAlignment="1">
      <alignment horizontal="center"/>
    </xf>
    <xf numFmtId="164" fontId="1" fillId="9" borderId="4" xfId="0" applyNumberFormat="1" applyFont="1" applyFill="1" applyBorder="1" applyAlignment="1">
      <alignment horizontal="center"/>
    </xf>
    <xf numFmtId="164" fontId="1" fillId="11" borderId="4" xfId="0" applyNumberFormat="1" applyFont="1" applyFill="1" applyBorder="1" applyAlignment="1">
      <alignment horizontal="center"/>
    </xf>
    <xf numFmtId="3" fontId="4" fillId="3" borderId="8" xfId="0" applyNumberFormat="1" applyFont="1" applyFill="1" applyBorder="1" applyAlignment="1">
      <alignment horizontal="center"/>
    </xf>
    <xf numFmtId="164" fontId="1" fillId="3" borderId="10" xfId="1" applyNumberFormat="1" applyFont="1" applyFill="1" applyBorder="1" applyAlignment="1">
      <alignment horizontal="center"/>
    </xf>
    <xf numFmtId="0" fontId="4" fillId="3" borderId="8" xfId="0" applyFont="1" applyFill="1" applyBorder="1" applyAlignment="1">
      <alignment horizontal="center"/>
    </xf>
    <xf numFmtId="0" fontId="1" fillId="3" borderId="10" xfId="0" applyFont="1" applyFill="1" applyBorder="1" applyAlignment="1">
      <alignment horizontal="center"/>
    </xf>
    <xf numFmtId="0" fontId="1" fillId="3" borderId="4" xfId="0" applyFont="1" applyFill="1" applyBorder="1" applyAlignment="1">
      <alignment horizontal="center" wrapText="1"/>
    </xf>
    <xf numFmtId="0" fontId="1" fillId="13" borderId="4" xfId="0" applyFont="1" applyFill="1" applyBorder="1"/>
    <xf numFmtId="0" fontId="4" fillId="10" borderId="4" xfId="0" applyFont="1" applyFill="1" applyBorder="1" applyAlignment="1">
      <alignment horizontal="center" wrapText="1"/>
    </xf>
    <xf numFmtId="165" fontId="1" fillId="3" borderId="4" xfId="0" applyNumberFormat="1" applyFont="1" applyFill="1" applyBorder="1" applyAlignment="1">
      <alignment horizontal="center"/>
    </xf>
    <xf numFmtId="165" fontId="1" fillId="13" borderId="4" xfId="0" applyNumberFormat="1" applyFont="1" applyFill="1" applyBorder="1"/>
    <xf numFmtId="165" fontId="1" fillId="7" borderId="4" xfId="0" applyNumberFormat="1" applyFont="1" applyFill="1" applyBorder="1" applyAlignment="1">
      <alignment horizontal="center" wrapText="1"/>
    </xf>
    <xf numFmtId="165" fontId="1" fillId="10" borderId="4" xfId="0" applyNumberFormat="1" applyFont="1" applyFill="1" applyBorder="1" applyAlignment="1">
      <alignment horizontal="center" wrapText="1"/>
    </xf>
    <xf numFmtId="165" fontId="1" fillId="8" borderId="4" xfId="0" applyNumberFormat="1" applyFont="1" applyFill="1" applyBorder="1" applyAlignment="1">
      <alignment horizontal="center" wrapText="1"/>
    </xf>
    <xf numFmtId="165" fontId="1" fillId="9" borderId="4" xfId="0" applyNumberFormat="1" applyFont="1" applyFill="1" applyBorder="1" applyAlignment="1">
      <alignment horizontal="center" wrapText="1"/>
    </xf>
    <xf numFmtId="165" fontId="1" fillId="11" borderId="4" xfId="0" applyNumberFormat="1" applyFont="1" applyFill="1" applyBorder="1" applyAlignment="1">
      <alignment horizontal="center"/>
    </xf>
    <xf numFmtId="0" fontId="5" fillId="0" borderId="2" xfId="0" applyFont="1" applyBorder="1"/>
    <xf numFmtId="0" fontId="1" fillId="0" borderId="2" xfId="0" applyFont="1" applyBorder="1"/>
    <xf numFmtId="0" fontId="1" fillId="3" borderId="8" xfId="0" applyFont="1" applyFill="1" applyBorder="1" applyAlignment="1">
      <alignment horizontal="center" wrapText="1"/>
    </xf>
    <xf numFmtId="165" fontId="1" fillId="3" borderId="8" xfId="0" applyNumberFormat="1" applyFont="1" applyFill="1" applyBorder="1" applyAlignment="1">
      <alignment horizontal="center"/>
    </xf>
    <xf numFmtId="3" fontId="1" fillId="4" borderId="8" xfId="0" applyNumberFormat="1" applyFont="1" applyFill="1" applyBorder="1" applyAlignment="1">
      <alignment horizontal="center"/>
    </xf>
    <xf numFmtId="164" fontId="1" fillId="4" borderId="10" xfId="1" applyNumberFormat="1" applyFont="1" applyFill="1" applyBorder="1" applyAlignment="1">
      <alignment horizontal="center"/>
    </xf>
    <xf numFmtId="0" fontId="1" fillId="4" borderId="8" xfId="0" applyFont="1" applyFill="1" applyBorder="1" applyAlignment="1">
      <alignment horizontal="center"/>
    </xf>
    <xf numFmtId="0" fontId="1" fillId="4" borderId="10" xfId="0" applyFont="1" applyFill="1" applyBorder="1" applyAlignment="1">
      <alignment horizontal="center"/>
    </xf>
    <xf numFmtId="164" fontId="1" fillId="2" borderId="4" xfId="0" applyNumberFormat="1" applyFont="1" applyFill="1" applyBorder="1" applyAlignment="1">
      <alignment horizontal="center" wrapText="1"/>
    </xf>
    <xf numFmtId="0" fontId="1" fillId="2" borderId="4" xfId="0" applyFont="1" applyFill="1" applyBorder="1" applyAlignment="1">
      <alignment horizontal="center" wrapText="1"/>
    </xf>
    <xf numFmtId="164" fontId="1" fillId="7" borderId="4" xfId="0" applyNumberFormat="1" applyFont="1" applyFill="1" applyBorder="1" applyAlignment="1">
      <alignment horizontal="center" wrapText="1"/>
    </xf>
    <xf numFmtId="3" fontId="1" fillId="2" borderId="4" xfId="0" applyNumberFormat="1" applyFont="1" applyFill="1" applyBorder="1" applyAlignment="1">
      <alignment horizontal="center" wrapText="1"/>
    </xf>
    <xf numFmtId="165" fontId="1" fillId="2" borderId="4" xfId="0" applyNumberFormat="1" applyFont="1" applyFill="1" applyBorder="1" applyAlignment="1">
      <alignment horizontal="center" wrapText="1"/>
    </xf>
    <xf numFmtId="165" fontId="1" fillId="11" borderId="4" xfId="0" applyNumberFormat="1" applyFont="1" applyFill="1" applyBorder="1" applyAlignment="1">
      <alignment horizontal="center" wrapText="1"/>
    </xf>
    <xf numFmtId="168" fontId="1" fillId="2" borderId="4" xfId="0" applyNumberFormat="1" applyFont="1" applyFill="1" applyBorder="1" applyAlignment="1">
      <alignment horizontal="center" wrapText="1"/>
    </xf>
    <xf numFmtId="168" fontId="1" fillId="7" borderId="4" xfId="0" applyNumberFormat="1" applyFont="1" applyFill="1" applyBorder="1" applyAlignment="1">
      <alignment horizontal="center" wrapText="1"/>
    </xf>
    <xf numFmtId="168" fontId="1" fillId="10" borderId="4" xfId="0" applyNumberFormat="1" applyFont="1" applyFill="1" applyBorder="1" applyAlignment="1">
      <alignment horizontal="center" wrapText="1"/>
    </xf>
    <xf numFmtId="168" fontId="1" fillId="8" borderId="4" xfId="0" applyNumberFormat="1" applyFont="1" applyFill="1" applyBorder="1" applyAlignment="1">
      <alignment horizontal="center" wrapText="1"/>
    </xf>
    <xf numFmtId="168" fontId="1" fillId="9" borderId="4" xfId="0" applyNumberFormat="1" applyFont="1" applyFill="1" applyBorder="1" applyAlignment="1">
      <alignment horizontal="center" wrapText="1"/>
    </xf>
    <xf numFmtId="168" fontId="1" fillId="11" borderId="4" xfId="0" applyNumberFormat="1" applyFont="1" applyFill="1" applyBorder="1" applyAlignment="1">
      <alignment horizontal="center" wrapText="1"/>
    </xf>
    <xf numFmtId="164" fontId="1" fillId="7" borderId="10" xfId="1" applyNumberFormat="1" applyFont="1" applyFill="1" applyBorder="1" applyAlignment="1">
      <alignment horizontal="center"/>
    </xf>
    <xf numFmtId="0" fontId="1" fillId="7" borderId="10" xfId="0" applyFont="1" applyFill="1" applyBorder="1" applyAlignment="1">
      <alignment horizontal="center"/>
    </xf>
    <xf numFmtId="164" fontId="1" fillId="8" borderId="10" xfId="1" applyNumberFormat="1" applyFont="1" applyFill="1" applyBorder="1" applyAlignment="1">
      <alignment horizontal="center"/>
    </xf>
    <xf numFmtId="0" fontId="1" fillId="8" borderId="10" xfId="0" applyFont="1" applyFill="1" applyBorder="1" applyAlignment="1">
      <alignment horizontal="center"/>
    </xf>
    <xf numFmtId="0" fontId="1" fillId="13" borderId="8" xfId="0" applyFont="1" applyFill="1" applyBorder="1"/>
    <xf numFmtId="3" fontId="1" fillId="13" borderId="8" xfId="0" applyNumberFormat="1" applyFont="1" applyFill="1" applyBorder="1" applyAlignment="1">
      <alignment horizontal="center"/>
    </xf>
    <xf numFmtId="165" fontId="1" fillId="13" borderId="8" xfId="0" applyNumberFormat="1" applyFont="1" applyFill="1" applyBorder="1"/>
    <xf numFmtId="0" fontId="8" fillId="4" borderId="8" xfId="0" applyFont="1" applyFill="1" applyBorder="1" applyAlignment="1">
      <alignment horizontal="center" wrapText="1"/>
    </xf>
    <xf numFmtId="3" fontId="8" fillId="4" borderId="8" xfId="0" applyNumberFormat="1" applyFont="1" applyFill="1" applyBorder="1" applyAlignment="1">
      <alignment horizontal="center"/>
    </xf>
    <xf numFmtId="0" fontId="8" fillId="4" borderId="8" xfId="0" applyFont="1" applyFill="1" applyBorder="1" applyAlignment="1">
      <alignment horizontal="center"/>
    </xf>
    <xf numFmtId="165" fontId="8" fillId="4" borderId="8" xfId="0" applyNumberFormat="1" applyFont="1" applyFill="1" applyBorder="1" applyAlignment="1">
      <alignment horizontal="center"/>
    </xf>
    <xf numFmtId="0" fontId="1" fillId="2" borderId="8" xfId="0" applyFont="1" applyFill="1" applyBorder="1" applyAlignment="1">
      <alignment horizontal="center"/>
    </xf>
    <xf numFmtId="3" fontId="1" fillId="2" borderId="8" xfId="0" applyNumberFormat="1" applyFont="1" applyFill="1" applyBorder="1" applyAlignment="1">
      <alignment horizontal="center"/>
    </xf>
    <xf numFmtId="165" fontId="1" fillId="2" borderId="8" xfId="0" applyNumberFormat="1" applyFont="1" applyFill="1" applyBorder="1" applyAlignment="1">
      <alignment horizontal="center"/>
    </xf>
    <xf numFmtId="165" fontId="1" fillId="7" borderId="8" xfId="0" applyNumberFormat="1" applyFont="1" applyFill="1" applyBorder="1" applyAlignment="1">
      <alignment horizontal="center" wrapText="1"/>
    </xf>
    <xf numFmtId="0" fontId="4" fillId="10" borderId="8" xfId="0" applyFont="1" applyFill="1" applyBorder="1" applyAlignment="1">
      <alignment horizontal="center" wrapText="1"/>
    </xf>
    <xf numFmtId="3" fontId="1" fillId="10" borderId="8" xfId="0" applyNumberFormat="1" applyFont="1" applyFill="1" applyBorder="1" applyAlignment="1">
      <alignment horizontal="center"/>
    </xf>
    <xf numFmtId="165" fontId="1" fillId="10" borderId="8" xfId="0" applyNumberFormat="1" applyFont="1" applyFill="1" applyBorder="1" applyAlignment="1">
      <alignment horizontal="center" wrapText="1"/>
    </xf>
    <xf numFmtId="3" fontId="1" fillId="8" borderId="8" xfId="0" applyNumberFormat="1" applyFont="1" applyFill="1" applyBorder="1" applyAlignment="1">
      <alignment horizontal="center"/>
    </xf>
    <xf numFmtId="165" fontId="1" fillId="8" borderId="8" xfId="0" applyNumberFormat="1" applyFont="1" applyFill="1" applyBorder="1" applyAlignment="1">
      <alignment horizontal="center" wrapText="1"/>
    </xf>
    <xf numFmtId="165" fontId="1" fillId="9" borderId="8" xfId="0" applyNumberFormat="1" applyFont="1" applyFill="1" applyBorder="1" applyAlignment="1">
      <alignment horizontal="center" wrapText="1"/>
    </xf>
    <xf numFmtId="164" fontId="1" fillId="5" borderId="8" xfId="1" applyNumberFormat="1" applyFont="1" applyFill="1" applyBorder="1" applyAlignment="1">
      <alignment horizontal="center"/>
    </xf>
    <xf numFmtId="164" fontId="1" fillId="13" borderId="4" xfId="0" applyNumberFormat="1" applyFont="1" applyFill="1" applyBorder="1"/>
    <xf numFmtId="3" fontId="4" fillId="5" borderId="8" xfId="0" applyNumberFormat="1" applyFont="1" applyFill="1" applyBorder="1" applyAlignment="1">
      <alignment horizontal="center" vertical="top" wrapText="1"/>
    </xf>
    <xf numFmtId="165" fontId="1" fillId="5" borderId="8" xfId="0" applyNumberFormat="1" applyFont="1" applyFill="1" applyBorder="1" applyAlignment="1">
      <alignment horizontal="center"/>
    </xf>
    <xf numFmtId="165" fontId="1" fillId="4" borderId="4" xfId="0" applyNumberFormat="1" applyFont="1" applyFill="1" applyBorder="1" applyAlignment="1">
      <alignment horizontal="center"/>
    </xf>
    <xf numFmtId="168" fontId="1" fillId="3" borderId="4" xfId="0" applyNumberFormat="1" applyFont="1" applyFill="1" applyBorder="1" applyAlignment="1">
      <alignment horizontal="center"/>
    </xf>
    <xf numFmtId="168" fontId="1" fillId="4" borderId="4" xfId="0" applyNumberFormat="1" applyFont="1" applyFill="1" applyBorder="1" applyAlignment="1">
      <alignment horizontal="center"/>
    </xf>
    <xf numFmtId="164" fontId="1" fillId="3" borderId="8" xfId="1" applyNumberFormat="1" applyFont="1" applyFill="1" applyBorder="1" applyAlignment="1">
      <alignment horizontal="center"/>
    </xf>
    <xf numFmtId="3" fontId="4" fillId="3" borderId="8" xfId="0" applyNumberFormat="1" applyFont="1" applyFill="1" applyBorder="1" applyAlignment="1">
      <alignment horizontal="center" vertical="top" wrapText="1"/>
    </xf>
    <xf numFmtId="164" fontId="1" fillId="4" borderId="8" xfId="1" applyNumberFormat="1" applyFont="1" applyFill="1" applyBorder="1" applyAlignment="1">
      <alignment horizontal="center"/>
    </xf>
    <xf numFmtId="3" fontId="4" fillId="4" borderId="8" xfId="0" applyNumberFormat="1" applyFont="1" applyFill="1" applyBorder="1" applyAlignment="1">
      <alignment horizontal="center" vertical="top" wrapText="1"/>
    </xf>
    <xf numFmtId="165" fontId="1" fillId="4" borderId="8" xfId="0" applyNumberFormat="1" applyFont="1" applyFill="1" applyBorder="1" applyAlignment="1">
      <alignment horizontal="center"/>
    </xf>
    <xf numFmtId="0" fontId="4" fillId="2" borderId="4" xfId="0" applyFont="1" applyFill="1" applyBorder="1" applyAlignment="1">
      <alignment horizontal="center" wrapText="1"/>
    </xf>
    <xf numFmtId="164" fontId="1" fillId="2" borderId="8" xfId="0" applyNumberFormat="1" applyFont="1" applyFill="1" applyBorder="1" applyAlignment="1">
      <alignment horizontal="center" wrapText="1"/>
    </xf>
    <xf numFmtId="3" fontId="1" fillId="2" borderId="8" xfId="0" applyNumberFormat="1" applyFont="1" applyFill="1" applyBorder="1" applyAlignment="1">
      <alignment horizontal="center" wrapText="1"/>
    </xf>
    <xf numFmtId="165" fontId="1" fillId="2" borderId="8" xfId="0" applyNumberFormat="1" applyFont="1" applyFill="1" applyBorder="1" applyAlignment="1">
      <alignment horizontal="center" wrapText="1"/>
    </xf>
    <xf numFmtId="0" fontId="1" fillId="2" borderId="8" xfId="0" applyFont="1" applyFill="1" applyBorder="1" applyAlignment="1">
      <alignment horizontal="center" wrapText="1"/>
    </xf>
    <xf numFmtId="164" fontId="1" fillId="7" borderId="8" xfId="0" applyNumberFormat="1" applyFont="1" applyFill="1" applyBorder="1" applyAlignment="1">
      <alignment horizontal="center" wrapText="1"/>
    </xf>
    <xf numFmtId="164" fontId="1" fillId="10" borderId="8" xfId="0" applyNumberFormat="1" applyFont="1" applyFill="1" applyBorder="1" applyAlignment="1">
      <alignment horizontal="center" wrapText="1"/>
    </xf>
    <xf numFmtId="164" fontId="1" fillId="8" borderId="8" xfId="0" applyNumberFormat="1" applyFont="1" applyFill="1" applyBorder="1" applyAlignment="1">
      <alignment horizontal="center" wrapText="1"/>
    </xf>
    <xf numFmtId="164" fontId="1" fillId="9" borderId="8" xfId="0" applyNumberFormat="1" applyFont="1" applyFill="1" applyBorder="1" applyAlignment="1">
      <alignment horizontal="center" wrapText="1"/>
    </xf>
    <xf numFmtId="164" fontId="1" fillId="11" borderId="8" xfId="0" applyNumberFormat="1" applyFont="1" applyFill="1" applyBorder="1" applyAlignment="1">
      <alignment horizontal="center" wrapText="1"/>
    </xf>
    <xf numFmtId="165" fontId="1" fillId="11" borderId="8" xfId="0" applyNumberFormat="1" applyFont="1" applyFill="1" applyBorder="1" applyAlignment="1">
      <alignment horizontal="center" wrapText="1"/>
    </xf>
    <xf numFmtId="0" fontId="1" fillId="4" borderId="4" xfId="0" applyFont="1" applyFill="1" applyBorder="1"/>
    <xf numFmtId="0" fontId="1" fillId="11" borderId="10" xfId="0" applyFont="1" applyFill="1" applyBorder="1" applyAlignment="1">
      <alignment horizontal="center" wrapText="1"/>
    </xf>
    <xf numFmtId="165" fontId="1" fillId="3" borderId="4" xfId="0" applyNumberFormat="1" applyFont="1" applyFill="1" applyBorder="1" applyAlignment="1">
      <alignment horizontal="center" wrapText="1"/>
    </xf>
    <xf numFmtId="165" fontId="1" fillId="4" borderId="4" xfId="0" applyNumberFormat="1" applyFont="1" applyFill="1" applyBorder="1"/>
    <xf numFmtId="164" fontId="1" fillId="11" borderId="10" xfId="0" applyNumberFormat="1" applyFont="1" applyFill="1" applyBorder="1" applyAlignment="1">
      <alignment horizontal="center" wrapText="1"/>
    </xf>
    <xf numFmtId="164" fontId="1" fillId="3" borderId="4" xfId="1" quotePrefix="1" applyNumberFormat="1" applyFont="1" applyFill="1" applyBorder="1" applyAlignment="1">
      <alignment horizontal="center"/>
    </xf>
    <xf numFmtId="0" fontId="4" fillId="0" borderId="2" xfId="0" applyFont="1" applyBorder="1"/>
    <xf numFmtId="0" fontId="4" fillId="3" borderId="4" xfId="0" applyFont="1" applyFill="1" applyBorder="1" applyAlignment="1">
      <alignment horizontal="center" wrapText="1"/>
    </xf>
    <xf numFmtId="0" fontId="4" fillId="7" borderId="4" xfId="0" applyFont="1" applyFill="1" applyBorder="1" applyAlignment="1">
      <alignment horizontal="center" wrapText="1"/>
    </xf>
    <xf numFmtId="0" fontId="4" fillId="8" borderId="4" xfId="0" applyFont="1" applyFill="1" applyBorder="1" applyAlignment="1">
      <alignment horizontal="center" wrapText="1"/>
    </xf>
    <xf numFmtId="0" fontId="4" fillId="9" borderId="4" xfId="0" applyFont="1" applyFill="1" applyBorder="1" applyAlignment="1">
      <alignment horizontal="center" wrapText="1"/>
    </xf>
    <xf numFmtId="0" fontId="4" fillId="11" borderId="4" xfId="0" applyFont="1" applyFill="1" applyBorder="1" applyAlignment="1">
      <alignment horizontal="center" wrapText="1"/>
    </xf>
    <xf numFmtId="0" fontId="4" fillId="3" borderId="8" xfId="0" applyFont="1" applyFill="1" applyBorder="1" applyAlignment="1">
      <alignment horizontal="center" wrapText="1"/>
    </xf>
    <xf numFmtId="3" fontId="1" fillId="12" borderId="8" xfId="0" applyNumberFormat="1" applyFont="1" applyFill="1" applyBorder="1" applyAlignment="1">
      <alignment horizontal="center"/>
    </xf>
    <xf numFmtId="0" fontId="1" fillId="12" borderId="8" xfId="0" applyFont="1" applyFill="1" applyBorder="1" applyAlignment="1">
      <alignment horizontal="center"/>
    </xf>
    <xf numFmtId="3" fontId="1" fillId="4" borderId="8" xfId="0" applyNumberFormat="1" applyFont="1" applyFill="1" applyBorder="1" applyAlignment="1">
      <alignment horizontal="center" wrapText="1"/>
    </xf>
    <xf numFmtId="0" fontId="1" fillId="4" borderId="8" xfId="0" applyFont="1" applyFill="1" applyBorder="1" applyAlignment="1">
      <alignment horizontal="center" wrapText="1"/>
    </xf>
    <xf numFmtId="0" fontId="4" fillId="5" borderId="0" xfId="0" applyFont="1" applyFill="1" applyAlignment="1">
      <alignment horizontal="center" vertical="center" wrapText="1"/>
    </xf>
    <xf numFmtId="0" fontId="4" fillId="3" borderId="2" xfId="0" applyFont="1" applyFill="1" applyBorder="1" applyAlignment="1">
      <alignment horizontal="center" vertical="center" wrapText="1"/>
    </xf>
    <xf numFmtId="0" fontId="4" fillId="3" borderId="0" xfId="0" applyFont="1" applyFill="1" applyAlignment="1">
      <alignment horizontal="center" vertical="center" wrapText="1"/>
    </xf>
    <xf numFmtId="0" fontId="4" fillId="6" borderId="2" xfId="0" applyFont="1" applyFill="1" applyBorder="1" applyAlignment="1">
      <alignment horizontal="center" vertical="center" wrapText="1"/>
    </xf>
    <xf numFmtId="0" fontId="4" fillId="6" borderId="0" xfId="0" applyFont="1" applyFill="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Alignment="1">
      <alignment horizontal="center" vertical="center" wrapText="1"/>
    </xf>
    <xf numFmtId="0" fontId="4" fillId="7" borderId="2" xfId="0" applyFont="1" applyFill="1" applyBorder="1" applyAlignment="1">
      <alignment horizontal="center" vertical="center" wrapText="1"/>
    </xf>
    <xf numFmtId="0" fontId="4" fillId="7" borderId="0" xfId="0" applyFont="1" applyFill="1" applyAlignment="1">
      <alignment horizontal="center" vertical="center" wrapText="1"/>
    </xf>
    <xf numFmtId="0" fontId="4" fillId="10" borderId="2" xfId="0" applyFont="1" applyFill="1" applyBorder="1" applyAlignment="1">
      <alignment horizontal="center" vertical="center" wrapText="1"/>
    </xf>
    <xf numFmtId="0" fontId="4" fillId="10" borderId="0" xfId="0" applyFont="1" applyFill="1" applyAlignment="1">
      <alignment horizontal="center" vertical="center" wrapText="1"/>
    </xf>
    <xf numFmtId="0" fontId="4" fillId="8" borderId="2" xfId="0" applyFont="1" applyFill="1" applyBorder="1" applyAlignment="1">
      <alignment horizontal="center" vertical="center" wrapText="1"/>
    </xf>
    <xf numFmtId="0" fontId="4" fillId="8" borderId="0" xfId="0" applyFont="1" applyFill="1" applyAlignment="1">
      <alignment horizontal="center" vertical="center" wrapText="1"/>
    </xf>
    <xf numFmtId="0" fontId="4" fillId="9" borderId="2" xfId="0" applyFont="1" applyFill="1" applyBorder="1" applyAlignment="1">
      <alignment horizontal="center" vertical="center" wrapText="1"/>
    </xf>
    <xf numFmtId="0" fontId="4" fillId="9" borderId="0" xfId="0" applyFont="1" applyFill="1" applyAlignment="1">
      <alignment horizontal="center" vertical="center" wrapText="1"/>
    </xf>
    <xf numFmtId="0" fontId="4" fillId="11" borderId="0" xfId="0" applyFont="1" applyFill="1" applyAlignment="1">
      <alignment horizontal="center" vertical="center" wrapText="1"/>
    </xf>
    <xf numFmtId="0" fontId="4" fillId="7" borderId="8" xfId="0" applyFont="1" applyFill="1" applyBorder="1" applyAlignment="1">
      <alignment horizontal="center" wrapText="1"/>
    </xf>
    <xf numFmtId="0" fontId="4" fillId="11" borderId="3" xfId="0" applyFont="1" applyFill="1" applyBorder="1" applyAlignment="1">
      <alignment horizontal="center" vertical="center" wrapText="1"/>
    </xf>
    <xf numFmtId="3" fontId="1" fillId="11" borderId="3" xfId="0" applyNumberFormat="1" applyFont="1" applyFill="1" applyBorder="1" applyAlignment="1">
      <alignment horizontal="center" wrapText="1"/>
    </xf>
    <xf numFmtId="164" fontId="1" fillId="11" borderId="3" xfId="1" applyNumberFormat="1" applyFont="1" applyFill="1" applyBorder="1" applyAlignment="1">
      <alignment horizontal="center"/>
    </xf>
    <xf numFmtId="3" fontId="1" fillId="11" borderId="3" xfId="0" applyNumberFormat="1" applyFont="1" applyFill="1" applyBorder="1" applyAlignment="1">
      <alignment horizontal="center"/>
    </xf>
    <xf numFmtId="2" fontId="1" fillId="11" borderId="3" xfId="1" applyNumberFormat="1" applyFont="1" applyFill="1" applyBorder="1" applyAlignment="1">
      <alignment horizontal="center"/>
    </xf>
    <xf numFmtId="0" fontId="1" fillId="11" borderId="3" xfId="0" applyFont="1" applyFill="1" applyBorder="1" applyAlignment="1">
      <alignment horizontal="center" wrapText="1"/>
    </xf>
    <xf numFmtId="0" fontId="1" fillId="11" borderId="3" xfId="0" applyFont="1" applyFill="1" applyBorder="1" applyAlignment="1">
      <alignment horizontal="center"/>
    </xf>
    <xf numFmtId="166" fontId="1" fillId="11" borderId="3" xfId="1" applyNumberFormat="1" applyFont="1" applyFill="1" applyBorder="1" applyAlignment="1">
      <alignment horizontal="center"/>
    </xf>
    <xf numFmtId="0" fontId="4" fillId="8" borderId="8" xfId="0" applyFont="1" applyFill="1" applyBorder="1" applyAlignment="1">
      <alignment horizontal="center" wrapText="1"/>
    </xf>
    <xf numFmtId="0" fontId="4" fillId="9" borderId="8" xfId="0" applyFont="1" applyFill="1" applyBorder="1" applyAlignment="1">
      <alignment horizontal="center" wrapText="1"/>
    </xf>
    <xf numFmtId="0" fontId="4" fillId="11" borderId="8" xfId="0" applyFont="1" applyFill="1" applyBorder="1" applyAlignment="1">
      <alignment horizontal="center" wrapText="1"/>
    </xf>
    <xf numFmtId="3" fontId="1" fillId="11" borderId="8" xfId="0" applyNumberFormat="1" applyFont="1" applyFill="1" applyBorder="1" applyAlignment="1">
      <alignment horizontal="center"/>
    </xf>
    <xf numFmtId="0" fontId="1" fillId="11" borderId="8" xfId="0" applyFont="1" applyFill="1" applyBorder="1" applyAlignment="1">
      <alignment horizontal="center"/>
    </xf>
    <xf numFmtId="0" fontId="4" fillId="2" borderId="8" xfId="0" applyFont="1" applyFill="1" applyBorder="1" applyAlignment="1">
      <alignment horizontal="center" wrapText="1"/>
    </xf>
    <xf numFmtId="0" fontId="4" fillId="13" borderId="4" xfId="0" applyFont="1" applyFill="1" applyBorder="1" applyAlignment="1">
      <alignment wrapText="1"/>
    </xf>
    <xf numFmtId="0" fontId="4" fillId="4" borderId="4" xfId="0" applyFont="1" applyFill="1" applyBorder="1" applyAlignment="1">
      <alignment wrapText="1"/>
    </xf>
    <xf numFmtId="0" fontId="1" fillId="0" borderId="7" xfId="0" applyFont="1" applyBorder="1" applyAlignment="1">
      <alignment horizontal="left" indent="4"/>
    </xf>
    <xf numFmtId="3" fontId="1" fillId="11" borderId="10" xfId="0" applyNumberFormat="1" applyFont="1" applyFill="1" applyBorder="1" applyAlignment="1">
      <alignment horizontal="center" wrapText="1"/>
    </xf>
    <xf numFmtId="0" fontId="1" fillId="5" borderId="11" xfId="0" applyFont="1" applyFill="1" applyBorder="1" applyAlignment="1">
      <alignment horizontal="center"/>
    </xf>
    <xf numFmtId="0" fontId="1" fillId="3" borderId="9" xfId="0" applyFont="1" applyFill="1" applyBorder="1" applyAlignment="1">
      <alignment horizontal="center"/>
    </xf>
    <xf numFmtId="164" fontId="1" fillId="3" borderId="11" xfId="1" applyNumberFormat="1" applyFont="1" applyFill="1" applyBorder="1" applyAlignment="1">
      <alignment horizontal="center"/>
    </xf>
    <xf numFmtId="3" fontId="1" fillId="3" borderId="11" xfId="0" applyNumberFormat="1" applyFont="1" applyFill="1" applyBorder="1" applyAlignment="1">
      <alignment horizontal="center"/>
    </xf>
    <xf numFmtId="2" fontId="1" fillId="3" borderId="11" xfId="1" applyNumberFormat="1" applyFont="1" applyFill="1" applyBorder="1" applyAlignment="1">
      <alignment horizontal="center"/>
    </xf>
    <xf numFmtId="0" fontId="1" fillId="6" borderId="9" xfId="0" applyFont="1" applyFill="1" applyBorder="1" applyAlignment="1">
      <alignment horizontal="center"/>
    </xf>
    <xf numFmtId="164" fontId="1" fillId="6" borderId="11" xfId="1" applyNumberFormat="1" applyFont="1" applyFill="1" applyBorder="1" applyAlignment="1">
      <alignment horizontal="center"/>
    </xf>
    <xf numFmtId="3" fontId="1" fillId="6" borderId="11" xfId="0" applyNumberFormat="1" applyFont="1" applyFill="1" applyBorder="1" applyAlignment="1">
      <alignment horizontal="center"/>
    </xf>
    <xf numFmtId="2" fontId="1" fillId="6" borderId="11" xfId="1" applyNumberFormat="1" applyFont="1" applyFill="1" applyBorder="1" applyAlignment="1">
      <alignment horizontal="center"/>
    </xf>
    <xf numFmtId="164" fontId="1" fillId="4" borderId="11" xfId="1" applyNumberFormat="1" applyFont="1" applyFill="1" applyBorder="1" applyAlignment="1">
      <alignment horizontal="center"/>
    </xf>
    <xf numFmtId="3" fontId="1" fillId="4" borderId="11" xfId="0" applyNumberFormat="1" applyFont="1" applyFill="1" applyBorder="1" applyAlignment="1">
      <alignment horizontal="center"/>
    </xf>
    <xf numFmtId="2" fontId="1" fillId="4" borderId="11" xfId="1" applyNumberFormat="1" applyFont="1" applyFill="1" applyBorder="1" applyAlignment="1">
      <alignment horizontal="center"/>
    </xf>
    <xf numFmtId="164" fontId="1" fillId="2" borderId="11" xfId="1" applyNumberFormat="1" applyFont="1" applyFill="1" applyBorder="1" applyAlignment="1">
      <alignment horizontal="center"/>
    </xf>
    <xf numFmtId="3" fontId="1" fillId="2" borderId="11" xfId="0" applyNumberFormat="1" applyFont="1" applyFill="1" applyBorder="1" applyAlignment="1">
      <alignment horizontal="center"/>
    </xf>
    <xf numFmtId="2" fontId="1" fillId="2" borderId="11" xfId="1" applyNumberFormat="1" applyFont="1" applyFill="1" applyBorder="1" applyAlignment="1">
      <alignment horizontal="center"/>
    </xf>
    <xf numFmtId="0" fontId="1" fillId="7" borderId="9" xfId="0" applyFont="1" applyFill="1" applyBorder="1" applyAlignment="1">
      <alignment horizontal="center" wrapText="1"/>
    </xf>
    <xf numFmtId="164" fontId="1" fillId="7" borderId="11" xfId="1" applyNumberFormat="1" applyFont="1" applyFill="1" applyBorder="1" applyAlignment="1">
      <alignment horizontal="center"/>
    </xf>
    <xf numFmtId="3" fontId="1" fillId="7" borderId="11" xfId="0" applyNumberFormat="1" applyFont="1" applyFill="1" applyBorder="1" applyAlignment="1">
      <alignment horizontal="center"/>
    </xf>
    <xf numFmtId="2" fontId="1" fillId="7" borderId="11" xfId="1" applyNumberFormat="1" applyFont="1" applyFill="1" applyBorder="1" applyAlignment="1">
      <alignment horizontal="center"/>
    </xf>
    <xf numFmtId="0" fontId="1" fillId="10" borderId="9" xfId="0" applyFont="1" applyFill="1" applyBorder="1" applyAlignment="1">
      <alignment horizontal="center" wrapText="1"/>
    </xf>
    <xf numFmtId="164" fontId="1" fillId="10" borderId="11" xfId="1" applyNumberFormat="1" applyFont="1" applyFill="1" applyBorder="1" applyAlignment="1">
      <alignment horizontal="center"/>
    </xf>
    <xf numFmtId="3" fontId="1" fillId="10" borderId="11" xfId="0" applyNumberFormat="1" applyFont="1" applyFill="1" applyBorder="1" applyAlignment="1">
      <alignment horizontal="center"/>
    </xf>
    <xf numFmtId="2" fontId="1" fillId="10" borderId="11" xfId="1" applyNumberFormat="1" applyFont="1" applyFill="1" applyBorder="1" applyAlignment="1">
      <alignment horizontal="center"/>
    </xf>
    <xf numFmtId="0" fontId="1" fillId="8" borderId="9" xfId="0" applyFont="1" applyFill="1" applyBorder="1" applyAlignment="1">
      <alignment horizontal="center" wrapText="1"/>
    </xf>
    <xf numFmtId="164" fontId="1" fillId="8" borderId="11" xfId="1" applyNumberFormat="1" applyFont="1" applyFill="1" applyBorder="1" applyAlignment="1">
      <alignment horizontal="center"/>
    </xf>
    <xf numFmtId="3" fontId="1" fillId="8" borderId="11" xfId="0" applyNumberFormat="1" applyFont="1" applyFill="1" applyBorder="1" applyAlignment="1">
      <alignment horizontal="center"/>
    </xf>
    <xf numFmtId="2" fontId="1" fillId="8" borderId="11" xfId="1" applyNumberFormat="1" applyFont="1" applyFill="1" applyBorder="1" applyAlignment="1">
      <alignment horizontal="center"/>
    </xf>
    <xf numFmtId="0" fontId="1" fillId="9" borderId="9" xfId="0" applyFont="1" applyFill="1" applyBorder="1" applyAlignment="1">
      <alignment horizontal="center" wrapText="1"/>
    </xf>
    <xf numFmtId="164" fontId="1" fillId="9" borderId="11" xfId="1" applyNumberFormat="1" applyFont="1" applyFill="1" applyBorder="1" applyAlignment="1">
      <alignment horizontal="center"/>
    </xf>
    <xf numFmtId="3" fontId="1" fillId="9" borderId="11" xfId="0" applyNumberFormat="1" applyFont="1" applyFill="1" applyBorder="1" applyAlignment="1">
      <alignment horizontal="center"/>
    </xf>
    <xf numFmtId="2" fontId="1" fillId="9" borderId="11" xfId="1" applyNumberFormat="1" applyFont="1" applyFill="1" applyBorder="1" applyAlignment="1">
      <alignment horizontal="center"/>
    </xf>
    <xf numFmtId="164" fontId="1" fillId="9" borderId="10" xfId="1" applyNumberFormat="1" applyFont="1" applyFill="1" applyBorder="1" applyAlignment="1">
      <alignment horizontal="center"/>
    </xf>
    <xf numFmtId="165" fontId="1" fillId="3" borderId="8" xfId="0" applyNumberFormat="1" applyFont="1" applyFill="1" applyBorder="1" applyAlignment="1">
      <alignment horizontal="center" wrapText="1"/>
    </xf>
    <xf numFmtId="0" fontId="4" fillId="13" borderId="8" xfId="0" applyFont="1" applyFill="1" applyBorder="1" applyAlignment="1">
      <alignment wrapText="1"/>
    </xf>
    <xf numFmtId="0" fontId="4" fillId="4" borderId="8" xfId="0" applyFont="1" applyFill="1" applyBorder="1" applyAlignment="1">
      <alignment wrapText="1"/>
    </xf>
    <xf numFmtId="165" fontId="1" fillId="4" borderId="8" xfId="0" applyNumberFormat="1" applyFont="1" applyFill="1" applyBorder="1"/>
    <xf numFmtId="0" fontId="5" fillId="5" borderId="3" xfId="0" applyFont="1" applyFill="1" applyBorder="1" applyAlignment="1">
      <alignment horizontal="center" wrapText="1"/>
    </xf>
    <xf numFmtId="0" fontId="1" fillId="5" borderId="3" xfId="0" applyFont="1" applyFill="1" applyBorder="1" applyAlignment="1">
      <alignment horizontal="center" wrapText="1"/>
    </xf>
    <xf numFmtId="165" fontId="1" fillId="5" borderId="3" xfId="0" applyNumberFormat="1" applyFont="1" applyFill="1" applyBorder="1" applyAlignment="1">
      <alignment horizontal="center" wrapText="1"/>
    </xf>
    <xf numFmtId="0" fontId="1" fillId="5" borderId="4" xfId="0" applyFont="1" applyFill="1" applyBorder="1"/>
    <xf numFmtId="0" fontId="1" fillId="3" borderId="4" xfId="0" applyFont="1" applyFill="1" applyBorder="1"/>
    <xf numFmtId="0" fontId="1" fillId="7" borderId="4" xfId="0" applyFont="1" applyFill="1" applyBorder="1"/>
    <xf numFmtId="0" fontId="1" fillId="10" borderId="4" xfId="0" applyFont="1" applyFill="1" applyBorder="1"/>
    <xf numFmtId="0" fontId="1" fillId="8" borderId="4" xfId="0" applyFont="1" applyFill="1" applyBorder="1"/>
    <xf numFmtId="0" fontId="1" fillId="9" borderId="4" xfId="0" applyFont="1" applyFill="1" applyBorder="1"/>
    <xf numFmtId="0" fontId="1" fillId="11" borderId="4" xfId="0" applyFont="1" applyFill="1" applyBorder="1"/>
    <xf numFmtId="0" fontId="1" fillId="5" borderId="8" xfId="0" applyFont="1" applyFill="1" applyBorder="1"/>
    <xf numFmtId="0" fontId="1" fillId="3" borderId="8" xfId="0" applyFont="1" applyFill="1" applyBorder="1"/>
    <xf numFmtId="0" fontId="1" fillId="7" borderId="8" xfId="0" applyFont="1" applyFill="1" applyBorder="1"/>
    <xf numFmtId="0" fontId="1" fillId="10" borderId="8" xfId="0" applyFont="1" applyFill="1" applyBorder="1"/>
    <xf numFmtId="0" fontId="1" fillId="8" borderId="8" xfId="0" applyFont="1" applyFill="1" applyBorder="1"/>
    <xf numFmtId="0" fontId="1" fillId="9" borderId="8" xfId="0" applyFont="1" applyFill="1" applyBorder="1"/>
    <xf numFmtId="0" fontId="1" fillId="11" borderId="8" xfId="0" applyFont="1" applyFill="1" applyBorder="1"/>
    <xf numFmtId="0" fontId="4" fillId="4" borderId="2" xfId="0" applyFont="1" applyFill="1" applyBorder="1" applyAlignment="1">
      <alignment horizontal="center" vertical="center" wrapText="1"/>
    </xf>
    <xf numFmtId="0" fontId="4" fillId="4" borderId="0" xfId="0" applyFont="1" applyFill="1" applyAlignment="1">
      <alignment horizontal="center" vertical="center" wrapText="1"/>
    </xf>
    <xf numFmtId="0" fontId="5" fillId="3" borderId="8" xfId="0" applyFont="1" applyFill="1" applyBorder="1" applyAlignment="1">
      <alignment horizontal="center" vertical="center" wrapText="1"/>
    </xf>
    <xf numFmtId="0" fontId="5" fillId="13" borderId="8"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1" fillId="13" borderId="8" xfId="0" applyFont="1" applyFill="1" applyBorder="1" applyAlignment="1">
      <alignment horizontal="center"/>
    </xf>
    <xf numFmtId="165" fontId="1" fillId="13" borderId="8" xfId="0" applyNumberFormat="1" applyFont="1" applyFill="1" applyBorder="1" applyAlignment="1">
      <alignment horizontal="center"/>
    </xf>
    <xf numFmtId="0" fontId="5" fillId="9" borderId="3" xfId="0" applyFont="1" applyFill="1" applyBorder="1" applyAlignment="1">
      <alignment horizontal="center" vertical="center" wrapText="1"/>
    </xf>
    <xf numFmtId="0" fontId="1" fillId="9" borderId="3" xfId="0" applyFont="1" applyFill="1" applyBorder="1" applyAlignment="1">
      <alignment horizontal="center" wrapText="1"/>
    </xf>
    <xf numFmtId="3" fontId="1" fillId="9" borderId="3" xfId="0" applyNumberFormat="1" applyFont="1" applyFill="1" applyBorder="1" applyAlignment="1">
      <alignment horizontal="center"/>
    </xf>
    <xf numFmtId="3" fontId="1" fillId="9" borderId="3" xfId="0" applyNumberFormat="1" applyFont="1" applyFill="1" applyBorder="1" applyAlignment="1">
      <alignment horizontal="center" wrapText="1"/>
    </xf>
    <xf numFmtId="165" fontId="1" fillId="9" borderId="3" xfId="0" applyNumberFormat="1" applyFont="1" applyFill="1" applyBorder="1" applyAlignment="1">
      <alignment horizontal="center" wrapText="1"/>
    </xf>
    <xf numFmtId="0" fontId="16" fillId="0" borderId="3" xfId="0" applyFont="1" applyBorder="1" applyAlignment="1">
      <alignment horizontal="center" vertical="center" wrapText="1"/>
    </xf>
    <xf numFmtId="169" fontId="16" fillId="0" borderId="3" xfId="2" applyNumberFormat="1" applyFont="1" applyBorder="1" applyAlignment="1">
      <alignment horizontal="center" vertical="center" wrapText="1"/>
    </xf>
    <xf numFmtId="44" fontId="1" fillId="0" borderId="0" xfId="2" applyFont="1" applyFill="1"/>
    <xf numFmtId="164" fontId="1" fillId="0" borderId="0" xfId="0" applyNumberFormat="1" applyFont="1"/>
    <xf numFmtId="0" fontId="16" fillId="0" borderId="0" xfId="0" applyFont="1"/>
    <xf numFmtId="3" fontId="1" fillId="5" borderId="7" xfId="0" applyNumberFormat="1" applyFont="1" applyFill="1" applyBorder="1" applyAlignment="1">
      <alignment horizontal="center"/>
    </xf>
    <xf numFmtId="0" fontId="4" fillId="5"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10" borderId="8" xfId="0" applyFont="1" applyFill="1" applyBorder="1" applyAlignment="1">
      <alignment horizontal="center" vertical="center" wrapText="1"/>
    </xf>
    <xf numFmtId="0" fontId="4" fillId="9" borderId="8" xfId="0" applyFont="1" applyFill="1" applyBorder="1" applyAlignment="1">
      <alignment horizontal="center" vertical="center" wrapText="1"/>
    </xf>
    <xf numFmtId="165" fontId="1" fillId="5" borderId="10" xfId="0" applyNumberFormat="1" applyFont="1" applyFill="1" applyBorder="1" applyAlignment="1">
      <alignment horizontal="center" wrapText="1"/>
    </xf>
    <xf numFmtId="0" fontId="1" fillId="0" borderId="13" xfId="0" applyFont="1" applyBorder="1" applyAlignment="1">
      <alignment horizontal="left" indent="1"/>
    </xf>
    <xf numFmtId="0" fontId="4" fillId="5" borderId="10" xfId="0" applyFont="1" applyFill="1" applyBorder="1" applyAlignment="1">
      <alignment horizontal="center" wrapText="1"/>
    </xf>
    <xf numFmtId="0" fontId="4" fillId="0" borderId="13" xfId="0" applyFont="1" applyBorder="1"/>
    <xf numFmtId="0" fontId="4" fillId="0" borderId="5" xfId="0" applyFont="1" applyBorder="1"/>
    <xf numFmtId="165" fontId="1" fillId="5" borderId="4" xfId="0" applyNumberFormat="1" applyFont="1" applyFill="1" applyBorder="1" applyAlignment="1">
      <alignment horizontal="center"/>
    </xf>
    <xf numFmtId="0" fontId="1" fillId="0" borderId="13" xfId="0" applyFont="1" applyBorder="1" applyAlignment="1">
      <alignment horizontal="left" indent="2"/>
    </xf>
    <xf numFmtId="0" fontId="1" fillId="0" borderId="13" xfId="0" applyFont="1" applyBorder="1" applyAlignment="1">
      <alignment horizontal="left" indent="4"/>
    </xf>
    <xf numFmtId="0" fontId="1" fillId="0" borderId="13" xfId="0" applyFont="1" applyBorder="1" applyAlignment="1">
      <alignment horizontal="left" indent="6"/>
    </xf>
    <xf numFmtId="0" fontId="4" fillId="5" borderId="2"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0" xfId="0" applyFont="1" applyFill="1" applyAlignment="1">
      <alignment horizontal="center" vertical="center" wrapText="1"/>
    </xf>
    <xf numFmtId="0" fontId="4" fillId="11" borderId="2"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12" borderId="8"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4" fillId="5" borderId="10" xfId="0" applyFont="1" applyFill="1" applyBorder="1" applyAlignment="1">
      <alignment horizontal="center" vertical="center" wrapText="1"/>
    </xf>
    <xf numFmtId="164" fontId="1" fillId="11" borderId="3" xfId="1" applyNumberFormat="1" applyFont="1" applyFill="1" applyBorder="1" applyAlignment="1"/>
    <xf numFmtId="3" fontId="1" fillId="11" borderId="3" xfId="0" applyNumberFormat="1" applyFont="1" applyFill="1" applyBorder="1"/>
    <xf numFmtId="0" fontId="1" fillId="4" borderId="9" xfId="0" applyFont="1" applyFill="1" applyBorder="1" applyAlignment="1">
      <alignment horizontal="center"/>
    </xf>
    <xf numFmtId="0" fontId="1" fillId="2" borderId="9" xfId="0" applyFont="1" applyFill="1" applyBorder="1" applyAlignment="1">
      <alignment horizontal="center"/>
    </xf>
    <xf numFmtId="3" fontId="1" fillId="12" borderId="2" xfId="0" applyNumberFormat="1" applyFont="1" applyFill="1" applyBorder="1" applyAlignment="1">
      <alignment horizontal="center"/>
    </xf>
    <xf numFmtId="3" fontId="1" fillId="4" borderId="2" xfId="0" applyNumberFormat="1" applyFont="1" applyFill="1" applyBorder="1" applyAlignment="1">
      <alignment horizontal="center"/>
    </xf>
    <xf numFmtId="3" fontId="1" fillId="2" borderId="2" xfId="0" applyNumberFormat="1" applyFont="1" applyFill="1" applyBorder="1" applyAlignment="1">
      <alignment horizontal="center"/>
    </xf>
    <xf numFmtId="0" fontId="1" fillId="13" borderId="8" xfId="0" applyFont="1" applyFill="1" applyBorder="1" applyAlignment="1">
      <alignment horizontal="center" vertical="center" wrapText="1"/>
    </xf>
    <xf numFmtId="164" fontId="1" fillId="13" borderId="8" xfId="0" applyNumberFormat="1" applyFont="1" applyFill="1" applyBorder="1" applyAlignment="1">
      <alignment horizontal="center"/>
    </xf>
    <xf numFmtId="164" fontId="1" fillId="5" borderId="3" xfId="1" applyNumberFormat="1" applyFont="1" applyFill="1" applyBorder="1" applyAlignment="1"/>
    <xf numFmtId="3" fontId="1" fillId="5" borderId="3" xfId="0" applyNumberFormat="1" applyFont="1" applyFill="1" applyBorder="1"/>
    <xf numFmtId="44" fontId="1" fillId="5" borderId="3" xfId="2" applyFont="1" applyFill="1" applyBorder="1" applyAlignment="1"/>
    <xf numFmtId="164" fontId="1" fillId="3" borderId="3" xfId="1" applyNumberFormat="1" applyFont="1" applyFill="1" applyBorder="1" applyAlignment="1"/>
    <xf numFmtId="3" fontId="1" fillId="3" borderId="3" xfId="0" applyNumberFormat="1" applyFont="1" applyFill="1" applyBorder="1"/>
    <xf numFmtId="44" fontId="1" fillId="3" borderId="3" xfId="2" applyFont="1" applyFill="1" applyBorder="1" applyAlignment="1"/>
    <xf numFmtId="164" fontId="1" fillId="4" borderId="3" xfId="1" applyNumberFormat="1" applyFont="1" applyFill="1" applyBorder="1" applyAlignment="1"/>
    <xf numFmtId="3" fontId="1" fillId="4" borderId="3" xfId="0" applyNumberFormat="1" applyFont="1" applyFill="1" applyBorder="1"/>
    <xf numFmtId="44" fontId="1" fillId="4" borderId="3" xfId="2" applyFont="1" applyFill="1" applyBorder="1" applyAlignment="1"/>
    <xf numFmtId="164" fontId="1" fillId="2" borderId="3" xfId="1" applyNumberFormat="1" applyFont="1" applyFill="1" applyBorder="1" applyAlignment="1"/>
    <xf numFmtId="3" fontId="1" fillId="2" borderId="3" xfId="0" applyNumberFormat="1" applyFont="1" applyFill="1" applyBorder="1"/>
    <xf numFmtId="44" fontId="1" fillId="2" borderId="3" xfId="2" applyFont="1" applyFill="1" applyBorder="1" applyAlignment="1"/>
    <xf numFmtId="164" fontId="1" fillId="7" borderId="3" xfId="1" applyNumberFormat="1" applyFont="1" applyFill="1" applyBorder="1" applyAlignment="1"/>
    <xf numFmtId="3" fontId="1" fillId="7" borderId="3" xfId="0" applyNumberFormat="1" applyFont="1" applyFill="1" applyBorder="1"/>
    <xf numFmtId="44" fontId="1" fillId="7" borderId="3" xfId="2" applyFont="1" applyFill="1" applyBorder="1" applyAlignment="1"/>
    <xf numFmtId="164" fontId="1" fillId="10" borderId="3" xfId="1" applyNumberFormat="1" applyFont="1" applyFill="1" applyBorder="1" applyAlignment="1"/>
    <xf numFmtId="3" fontId="1" fillId="10" borderId="3" xfId="0" applyNumberFormat="1" applyFont="1" applyFill="1" applyBorder="1"/>
    <xf numFmtId="44" fontId="1" fillId="10" borderId="3" xfId="2" applyFont="1" applyFill="1" applyBorder="1" applyAlignment="1"/>
    <xf numFmtId="164" fontId="1" fillId="8" borderId="3" xfId="1" applyNumberFormat="1" applyFont="1" applyFill="1" applyBorder="1" applyAlignment="1"/>
    <xf numFmtId="3" fontId="1" fillId="8" borderId="3" xfId="0" applyNumberFormat="1" applyFont="1" applyFill="1" applyBorder="1"/>
    <xf numFmtId="44" fontId="1" fillId="8" borderId="3" xfId="2" applyFont="1" applyFill="1" applyBorder="1" applyAlignment="1"/>
    <xf numFmtId="164" fontId="1" fillId="9" borderId="3" xfId="1" applyNumberFormat="1" applyFont="1" applyFill="1" applyBorder="1" applyAlignment="1"/>
    <xf numFmtId="3" fontId="1" fillId="9" borderId="3" xfId="0" applyNumberFormat="1" applyFont="1" applyFill="1" applyBorder="1"/>
    <xf numFmtId="44" fontId="1" fillId="9" borderId="3" xfId="2" applyFont="1" applyFill="1" applyBorder="1" applyAlignment="1"/>
    <xf numFmtId="44" fontId="1" fillId="11" borderId="3" xfId="2" applyFont="1" applyFill="1" applyBorder="1" applyAlignment="1"/>
    <xf numFmtId="0" fontId="1" fillId="13" borderId="4" xfId="0" applyFont="1" applyFill="1" applyBorder="1" applyAlignment="1">
      <alignment horizontal="center" vertical="center" wrapText="1"/>
    </xf>
    <xf numFmtId="164" fontId="1" fillId="13" borderId="4" xfId="0" applyNumberFormat="1" applyFont="1" applyFill="1" applyBorder="1" applyAlignment="1">
      <alignment horizontal="center"/>
    </xf>
    <xf numFmtId="3" fontId="1" fillId="13" borderId="4" xfId="0" applyNumberFormat="1" applyFont="1" applyFill="1" applyBorder="1" applyAlignment="1">
      <alignment horizontal="center"/>
    </xf>
    <xf numFmtId="165" fontId="1" fillId="13" borderId="4" xfId="0" applyNumberFormat="1" applyFont="1" applyFill="1" applyBorder="1" applyAlignment="1">
      <alignment horizontal="center"/>
    </xf>
    <xf numFmtId="0" fontId="1" fillId="13" borderId="4" xfId="0" applyFont="1" applyFill="1" applyBorder="1" applyAlignment="1">
      <alignment horizontal="center"/>
    </xf>
    <xf numFmtId="168" fontId="1" fillId="13" borderId="4" xfId="0" applyNumberFormat="1" applyFont="1" applyFill="1" applyBorder="1" applyAlignment="1">
      <alignment horizontal="center"/>
    </xf>
    <xf numFmtId="0" fontId="5" fillId="5" borderId="11" xfId="0"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xf>
    <xf numFmtId="0" fontId="5" fillId="3" borderId="3" xfId="0" applyFont="1" applyFill="1" applyBorder="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vertical="top" wrapText="1"/>
    </xf>
    <xf numFmtId="0" fontId="5" fillId="6" borderId="3" xfId="0" applyFont="1" applyFill="1" applyBorder="1" applyAlignment="1">
      <alignment horizontal="center" vertical="center" wrapText="1"/>
    </xf>
    <xf numFmtId="0" fontId="5" fillId="5" borderId="3" xfId="0" applyFont="1" applyFill="1" applyBorder="1" applyAlignment="1">
      <alignment horizontal="center" vertical="center"/>
    </xf>
    <xf numFmtId="0" fontId="5" fillId="9" borderId="3"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0" borderId="0" xfId="0" applyFont="1" applyAlignment="1">
      <alignment horizontal="left" vertical="top" wrapText="1"/>
    </xf>
    <xf numFmtId="0" fontId="5" fillId="12" borderId="8" xfId="0" applyFont="1" applyFill="1" applyBorder="1" applyAlignment="1">
      <alignment horizontal="center" vertical="center" wrapText="1"/>
    </xf>
    <xf numFmtId="0" fontId="5" fillId="12" borderId="4" xfId="0" applyFont="1" applyFill="1" applyBorder="1" applyAlignment="1">
      <alignment horizontal="center" vertical="center" wrapText="1"/>
    </xf>
    <xf numFmtId="0" fontId="5" fillId="5" borderId="11" xfId="0" applyFont="1" applyFill="1" applyBorder="1" applyAlignment="1">
      <alignment horizontal="center" vertical="center"/>
    </xf>
    <xf numFmtId="0" fontId="5" fillId="11" borderId="8"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5" borderId="9" xfId="0" applyFont="1" applyFill="1" applyBorder="1" applyAlignment="1">
      <alignment horizontal="center" vertical="center"/>
    </xf>
    <xf numFmtId="0" fontId="5" fillId="5" borderId="12" xfId="0" applyFont="1" applyFill="1" applyBorder="1" applyAlignment="1">
      <alignment horizontal="center" vertical="center"/>
    </xf>
    <xf numFmtId="0" fontId="5" fillId="11" borderId="9"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wrapText="1"/>
    </xf>
    <xf numFmtId="0" fontId="16" fillId="13" borderId="9" xfId="0" applyFont="1" applyFill="1" applyBorder="1" applyAlignment="1">
      <alignment horizontal="center" vertical="center" wrapText="1"/>
    </xf>
    <xf numFmtId="0" fontId="16" fillId="13" borderId="1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17" fillId="10" borderId="11"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3" borderId="8" xfId="0" applyFont="1" applyFill="1" applyBorder="1" applyAlignment="1">
      <alignment horizontal="center" wrapText="1"/>
    </xf>
    <xf numFmtId="0" fontId="5" fillId="3" borderId="4" xfId="0" applyFont="1" applyFill="1" applyBorder="1" applyAlignment="1">
      <alignment horizontal="center" wrapText="1"/>
    </xf>
    <xf numFmtId="0" fontId="5" fillId="13" borderId="8" xfId="0" applyFont="1" applyFill="1" applyBorder="1" applyAlignment="1">
      <alignment horizontal="center" wrapText="1"/>
    </xf>
    <xf numFmtId="0" fontId="5" fillId="13" borderId="4" xfId="0" applyFont="1" applyFill="1" applyBorder="1" applyAlignment="1">
      <alignment horizontal="center" wrapText="1"/>
    </xf>
    <xf numFmtId="0" fontId="5" fillId="9" borderId="8" xfId="0" applyFont="1" applyFill="1" applyBorder="1" applyAlignment="1">
      <alignment horizontal="center" wrapText="1"/>
    </xf>
    <xf numFmtId="0" fontId="5" fillId="9" borderId="4" xfId="0" applyFont="1" applyFill="1" applyBorder="1" applyAlignment="1">
      <alignment horizontal="center" wrapText="1"/>
    </xf>
    <xf numFmtId="0" fontId="5" fillId="11" borderId="8" xfId="0" applyFont="1" applyFill="1" applyBorder="1" applyAlignment="1">
      <alignment horizontal="center" wrapText="1"/>
    </xf>
    <xf numFmtId="0" fontId="5" fillId="11" borderId="4" xfId="0" applyFont="1" applyFill="1" applyBorder="1" applyAlignment="1">
      <alignment horizontal="center" wrapText="1"/>
    </xf>
    <xf numFmtId="0" fontId="5" fillId="4" borderId="8" xfId="0" applyFont="1" applyFill="1" applyBorder="1" applyAlignment="1">
      <alignment horizontal="center" wrapText="1"/>
    </xf>
    <xf numFmtId="0" fontId="5" fillId="4" borderId="4" xfId="0" applyFont="1" applyFill="1" applyBorder="1" applyAlignment="1">
      <alignment horizontal="center" wrapText="1"/>
    </xf>
    <xf numFmtId="0" fontId="5" fillId="2" borderId="8" xfId="0" applyFont="1" applyFill="1" applyBorder="1" applyAlignment="1">
      <alignment horizontal="center" wrapText="1"/>
    </xf>
    <xf numFmtId="0" fontId="5" fillId="2" borderId="4" xfId="0" applyFont="1" applyFill="1" applyBorder="1" applyAlignment="1">
      <alignment horizontal="center" wrapText="1"/>
    </xf>
    <xf numFmtId="0" fontId="5" fillId="7" borderId="8" xfId="0" applyFont="1" applyFill="1" applyBorder="1" applyAlignment="1">
      <alignment horizontal="center" wrapText="1"/>
    </xf>
    <xf numFmtId="0" fontId="5" fillId="7" borderId="4" xfId="0" applyFont="1" applyFill="1" applyBorder="1" applyAlignment="1">
      <alignment horizontal="center" wrapText="1"/>
    </xf>
    <xf numFmtId="0" fontId="5" fillId="10" borderId="8" xfId="0" applyFont="1" applyFill="1" applyBorder="1" applyAlignment="1">
      <alignment horizontal="center" wrapText="1"/>
    </xf>
    <xf numFmtId="0" fontId="5" fillId="10" borderId="4" xfId="0" applyFont="1" applyFill="1" applyBorder="1" applyAlignment="1">
      <alignment horizontal="center" wrapText="1"/>
    </xf>
    <xf numFmtId="0" fontId="5" fillId="8" borderId="8" xfId="0" applyFont="1" applyFill="1" applyBorder="1" applyAlignment="1">
      <alignment horizontal="center" wrapText="1"/>
    </xf>
    <xf numFmtId="0" fontId="5" fillId="8" borderId="4" xfId="0" applyFont="1" applyFill="1" applyBorder="1" applyAlignment="1">
      <alignment horizontal="center"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5A721-7CAA-4132-86F4-18A25DC7FD28}">
  <dimension ref="A1:V32"/>
  <sheetViews>
    <sheetView tabSelected="1" zoomScale="70" zoomScaleNormal="70" workbookViewId="0">
      <pane xSplit="2" ySplit="3" topLeftCell="C4" activePane="bottomRight" state="frozen"/>
      <selection pane="topRight" activeCell="C1" sqref="C1"/>
      <selection pane="bottomLeft" activeCell="A4" sqref="A4"/>
      <selection pane="bottomRight" activeCell="C17" sqref="C17"/>
    </sheetView>
  </sheetViews>
  <sheetFormatPr defaultColWidth="8.81640625" defaultRowHeight="14.5" x14ac:dyDescent="0.35"/>
  <cols>
    <col min="1" max="1" width="10.81640625" customWidth="1"/>
    <col min="2" max="2" width="68.81640625" customWidth="1"/>
    <col min="3" max="17" width="15.7265625" customWidth="1"/>
    <col min="18" max="18" width="11.453125" customWidth="1"/>
    <col min="19" max="21" width="11.81640625" customWidth="1"/>
    <col min="22" max="22" width="11.36328125" customWidth="1"/>
  </cols>
  <sheetData>
    <row r="1" spans="1:22" x14ac:dyDescent="0.35">
      <c r="A1" s="462" t="s">
        <v>168</v>
      </c>
    </row>
    <row r="2" spans="1:22" x14ac:dyDescent="0.35">
      <c r="A2" s="69" t="s">
        <v>164</v>
      </c>
      <c r="B2" s="22"/>
      <c r="C2" s="23"/>
      <c r="D2" s="23"/>
      <c r="E2" s="23"/>
      <c r="F2" s="23"/>
      <c r="G2" s="21"/>
      <c r="H2" s="21"/>
      <c r="I2" s="21"/>
      <c r="J2" s="21"/>
      <c r="K2" s="21"/>
      <c r="L2" s="21"/>
      <c r="M2" s="21"/>
      <c r="N2" s="21"/>
      <c r="O2" s="23"/>
      <c r="P2" s="21"/>
      <c r="Q2" s="21"/>
      <c r="R2" s="21"/>
      <c r="S2" s="21"/>
      <c r="T2" s="21"/>
      <c r="U2" s="21"/>
      <c r="V2" s="24"/>
    </row>
    <row r="3" spans="1:22" s="70" customFormat="1" ht="67.5" customHeight="1" x14ac:dyDescent="0.3">
      <c r="A3" s="70" t="s">
        <v>149</v>
      </c>
      <c r="B3" s="70" t="s">
        <v>136</v>
      </c>
      <c r="C3" s="458" t="s">
        <v>137</v>
      </c>
      <c r="D3" s="458" t="s">
        <v>138</v>
      </c>
      <c r="E3" s="458" t="s">
        <v>174</v>
      </c>
      <c r="F3" s="458" t="s">
        <v>173</v>
      </c>
      <c r="G3" s="458" t="s">
        <v>150</v>
      </c>
      <c r="H3" s="458" t="s">
        <v>151</v>
      </c>
      <c r="I3" s="458" t="s">
        <v>152</v>
      </c>
      <c r="J3" s="458" t="s">
        <v>153</v>
      </c>
      <c r="K3" s="458" t="s">
        <v>167</v>
      </c>
      <c r="L3" s="459" t="s">
        <v>171</v>
      </c>
      <c r="M3" s="458" t="s">
        <v>169</v>
      </c>
      <c r="N3" s="458" t="s">
        <v>170</v>
      </c>
      <c r="O3" s="458" t="s">
        <v>154</v>
      </c>
      <c r="P3" s="458" t="s">
        <v>165</v>
      </c>
      <c r="Q3" s="458" t="s">
        <v>172</v>
      </c>
    </row>
    <row r="4" spans="1:22" s="1" customFormat="1" ht="13" x14ac:dyDescent="0.3">
      <c r="A4" s="434">
        <v>1</v>
      </c>
      <c r="B4" s="427" t="s">
        <v>140</v>
      </c>
      <c r="C4" s="513">
        <f>'1. SPM Summary'!$D$10</f>
        <v>0.13059267438337677</v>
      </c>
      <c r="D4" s="513">
        <f>'1. SPM Summary'!F10</f>
        <v>0.12762892689656555</v>
      </c>
      <c r="E4" s="513">
        <f>'1. SPM Summary'!I10</f>
        <v>-2.2694592179884867E-2</v>
      </c>
      <c r="F4" s="513">
        <f>'1. SPM Summary'!I11</f>
        <v>-1.56308689893313E-2</v>
      </c>
      <c r="G4" s="513">
        <f>'3. Individuals Race'!I54</f>
        <v>-2.2763344497752146E-2</v>
      </c>
      <c r="H4" s="513">
        <f>'3. Individuals Race'!I44</f>
        <v>-4.2546300045114317E-2</v>
      </c>
      <c r="I4" s="513">
        <f>'3. Individuals Race'!I49</f>
        <v>-1.2151060374424039E-2</v>
      </c>
      <c r="J4" s="513">
        <f>'3. Individuals Race'!I39</f>
        <v>-1.9169199594731467E-2</v>
      </c>
      <c r="K4" s="514">
        <f>'5. Household Resources'!B15</f>
        <v>271.77100000000002</v>
      </c>
      <c r="L4" s="515">
        <f>'5. Household Resources'!B20</f>
        <v>388.51827457675762</v>
      </c>
      <c r="M4" s="513">
        <f>'1. SPM Summary'!I21</f>
        <v>-8.859623277581016E-3</v>
      </c>
      <c r="N4" s="513">
        <f>'1. SPM Summary'!I22</f>
        <v>-4.6476205354528547E-3</v>
      </c>
      <c r="O4" s="515">
        <f>'7. Program Summary'!$B$51</f>
        <v>737.90217399999995</v>
      </c>
      <c r="P4" s="515">
        <f>'7. Program Summary'!D51</f>
        <v>106.64982600000008</v>
      </c>
      <c r="Q4" s="515">
        <f>P4/(E4*100)</f>
        <v>-46.993497461711655</v>
      </c>
      <c r="R4" s="460"/>
      <c r="S4" s="461"/>
      <c r="T4" s="460"/>
      <c r="U4" s="460"/>
    </row>
    <row r="5" spans="1:22" s="1" customFormat="1" ht="13" x14ac:dyDescent="0.3">
      <c r="A5" s="435">
        <v>2</v>
      </c>
      <c r="B5" s="428" t="s">
        <v>139</v>
      </c>
      <c r="C5" s="516">
        <f>'1. SPM Summary'!$D$10</f>
        <v>0.13059267438337677</v>
      </c>
      <c r="D5" s="516">
        <f>'1. SPM Summary'!K10</f>
        <v>0.13059267438337677</v>
      </c>
      <c r="E5" s="516">
        <f>'1. SPM Summary'!N10</f>
        <v>0</v>
      </c>
      <c r="F5" s="516">
        <f>'1. SPM Summary'!N11</f>
        <v>0</v>
      </c>
      <c r="G5" s="516">
        <f>'3. Individuals Race'!N54</f>
        <v>0</v>
      </c>
      <c r="H5" s="516">
        <f>'3. Individuals Race'!N44</f>
        <v>0</v>
      </c>
      <c r="I5" s="516">
        <f>'3. Individuals Race'!N49</f>
        <v>0</v>
      </c>
      <c r="J5" s="516">
        <f>'3. Individuals Race'!N39</f>
        <v>0</v>
      </c>
      <c r="K5" s="517">
        <f>'5. Household Resources'!C15</f>
        <v>20.870999999999999</v>
      </c>
      <c r="L5" s="518">
        <f>'5. Household Resources'!C20</f>
        <v>330.37851564371618</v>
      </c>
      <c r="M5" s="516">
        <f>'1. SPM Summary'!N21</f>
        <v>0</v>
      </c>
      <c r="N5" s="516">
        <f>'1. SPM Summary'!N22</f>
        <v>0</v>
      </c>
      <c r="O5" s="518">
        <f>'7. Program Summary'!$B$51</f>
        <v>737.90217399999995</v>
      </c>
      <c r="P5" s="518">
        <f>'7. Program Summary'!G51</f>
        <v>6.821826000000101</v>
      </c>
      <c r="Q5" s="518">
        <v>0</v>
      </c>
      <c r="R5" s="460"/>
      <c r="S5" s="461"/>
      <c r="T5" s="460"/>
      <c r="U5" s="460"/>
    </row>
    <row r="6" spans="1:22" s="1" customFormat="1" ht="13" x14ac:dyDescent="0.3">
      <c r="A6" s="138">
        <v>3</v>
      </c>
      <c r="B6" s="336" t="s">
        <v>142</v>
      </c>
      <c r="C6" s="519">
        <f>'1. SPM Summary'!$D$10</f>
        <v>0.13059267438337677</v>
      </c>
      <c r="D6" s="519">
        <f>'1. SPM Summary'!P10</f>
        <v>0.12271121426765118</v>
      </c>
      <c r="E6" s="519">
        <f>'1. SPM Summary'!S10</f>
        <v>-6.0351471879565383E-2</v>
      </c>
      <c r="F6" s="519">
        <f>'1. SPM Summary'!S11</f>
        <v>-4.4830017594612206E-2</v>
      </c>
      <c r="G6" s="519">
        <f>'3. Individuals Race'!S54</f>
        <v>-6.0450801122476833E-2</v>
      </c>
      <c r="H6" s="519">
        <f>'3. Individuals Race'!S44</f>
        <v>-7.7041424225247804E-2</v>
      </c>
      <c r="I6" s="519">
        <f>'3. Individuals Race'!S49</f>
        <v>-5.3888921216481492E-2</v>
      </c>
      <c r="J6" s="519">
        <f>'3. Individuals Race'!S39</f>
        <v>-2.9138804457953443E-2</v>
      </c>
      <c r="K6" s="520">
        <f>'5. Household Resources'!D15</f>
        <v>1317.01</v>
      </c>
      <c r="L6" s="521">
        <f>'5. Household Resources'!D20</f>
        <v>384.14286907464634</v>
      </c>
      <c r="M6" s="519">
        <f>'1. SPM Summary'!S21</f>
        <v>-2.0994497851901151E-2</v>
      </c>
      <c r="N6" s="519">
        <f>'1. SPM Summary'!S22</f>
        <v>-2.048468042726866E-2</v>
      </c>
      <c r="O6" s="521">
        <f>'7. Program Summary'!$B$51</f>
        <v>737.90217399999995</v>
      </c>
      <c r="P6" s="521">
        <f>'7. Program Summary'!J51</f>
        <v>487.20782599999995</v>
      </c>
      <c r="Q6" s="521">
        <f t="shared" ref="Q6:Q12" si="0">P6/(E6*100)</f>
        <v>-80.72840824367124</v>
      </c>
      <c r="R6" s="460"/>
      <c r="S6" s="461"/>
      <c r="T6" s="460"/>
      <c r="U6" s="460"/>
    </row>
    <row r="7" spans="1:22" s="1" customFormat="1" ht="13" x14ac:dyDescent="0.3">
      <c r="A7" s="139">
        <v>4</v>
      </c>
      <c r="B7" s="211" t="s">
        <v>144</v>
      </c>
      <c r="C7" s="522">
        <f>'1. SPM Summary'!$D$10</f>
        <v>0.13059267438337677</v>
      </c>
      <c r="D7" s="522">
        <f>'1. SPM Summary'!U10</f>
        <v>0.11793671897103855</v>
      </c>
      <c r="E7" s="522">
        <f>'1. SPM Summary'!X10</f>
        <v>-9.6911679557036473E-2</v>
      </c>
      <c r="F7" s="522">
        <f>'1. SPM Summary'!X11</f>
        <v>-0.1165725431792871</v>
      </c>
      <c r="G7" s="522">
        <f>'3. Individuals Race'!X54</f>
        <v>-0.10082978787604475</v>
      </c>
      <c r="H7" s="522">
        <f>'3. Individuals Race'!X44</f>
        <v>-0.10725646928175651</v>
      </c>
      <c r="I7" s="522">
        <f>'3. Individuals Race'!X49</f>
        <v>-9.4542338272401771E-2</v>
      </c>
      <c r="J7" s="522">
        <f>'3. Individuals Race'!X39</f>
        <v>-4.713272543059778E-2</v>
      </c>
      <c r="K7" s="523">
        <f>'5. Household Resources'!E15</f>
        <v>1361.69</v>
      </c>
      <c r="L7" s="524">
        <f>'5. Household Resources'!E20</f>
        <v>690.68216701304993</v>
      </c>
      <c r="M7" s="522">
        <f>'1. SPM Summary'!X21</f>
        <v>-3.5849612519956532E-2</v>
      </c>
      <c r="N7" s="522">
        <f>'1. SPM Summary'!X22</f>
        <v>-3.2504052022105566E-2</v>
      </c>
      <c r="O7" s="524">
        <f>'7. Program Summary'!$B$51</f>
        <v>737.90217399999995</v>
      </c>
      <c r="P7" s="524">
        <f>'7. Program Summary'!M51</f>
        <v>937.23782600000015</v>
      </c>
      <c r="Q7" s="524">
        <f t="shared" si="0"/>
        <v>-96.710513148046047</v>
      </c>
      <c r="R7" s="460"/>
      <c r="S7" s="461"/>
      <c r="T7" s="460"/>
      <c r="U7" s="460"/>
    </row>
    <row r="8" spans="1:22" s="1" customFormat="1" ht="13" x14ac:dyDescent="0.3">
      <c r="A8" s="436">
        <v>5</v>
      </c>
      <c r="B8" s="429" t="s">
        <v>145</v>
      </c>
      <c r="C8" s="525">
        <f>'1. SPM Summary'!$D$10</f>
        <v>0.13059267438337677</v>
      </c>
      <c r="D8" s="525">
        <f>'1. SPM Summary'!Z10</f>
        <v>0.10027441642692786</v>
      </c>
      <c r="E8" s="525">
        <f>'1. SPM Summary'!AC10</f>
        <v>-0.23215894842190429</v>
      </c>
      <c r="F8" s="525">
        <f>'1. SPM Summary'!AC11</f>
        <v>-0.25362600575943484</v>
      </c>
      <c r="G8" s="525">
        <f>'3. Individuals Race'!AC54</f>
        <v>-0.24258169638815977</v>
      </c>
      <c r="H8" s="525">
        <f>'3. Individuals Race'!AC44</f>
        <v>-0.25043089985771627</v>
      </c>
      <c r="I8" s="525">
        <f>'3. Individuals Race'!AC49</f>
        <v>-0.21463523014013136</v>
      </c>
      <c r="J8" s="525">
        <f>'3. Individuals Race'!AC39</f>
        <v>-0.15319148936170218</v>
      </c>
      <c r="K8" s="526">
        <f>'5. Household Resources'!F15</f>
        <v>1539.13</v>
      </c>
      <c r="L8" s="527">
        <f>'5. Household Resources'!F20</f>
        <v>2074.756518292802</v>
      </c>
      <c r="M8" s="525">
        <f>'1. SPM Summary'!AC21</f>
        <v>-8.5581357105171257E-2</v>
      </c>
      <c r="N8" s="525">
        <f>'1. SPM Summary'!AC22</f>
        <v>-8.3315432834072167E-2</v>
      </c>
      <c r="O8" s="527">
        <f>'7. Program Summary'!$B$51</f>
        <v>737.90217399999995</v>
      </c>
      <c r="P8" s="527">
        <f>'7. Program Summary'!P51</f>
        <v>3227.737826</v>
      </c>
      <c r="Q8" s="527">
        <f t="shared" si="0"/>
        <v>-139.03137690536943</v>
      </c>
      <c r="R8" s="460"/>
      <c r="S8" s="461"/>
      <c r="T8" s="460"/>
      <c r="U8" s="460"/>
    </row>
    <row r="9" spans="1:22" s="1" customFormat="1" ht="13" x14ac:dyDescent="0.3">
      <c r="A9" s="437">
        <v>6</v>
      </c>
      <c r="B9" s="430" t="s">
        <v>146</v>
      </c>
      <c r="C9" s="528">
        <f>'1. SPM Summary'!$D$10</f>
        <v>0.13059267438337677</v>
      </c>
      <c r="D9" s="528">
        <f>'1. SPM Summary'!AE10</f>
        <v>9.734447023357945E-2</v>
      </c>
      <c r="E9" s="528">
        <f>'1. SPM Summary'!AH10</f>
        <v>-0.25459471066647749</v>
      </c>
      <c r="F9" s="528">
        <f>'1. SPM Summary'!AH11</f>
        <v>-0.29258456286943746</v>
      </c>
      <c r="G9" s="528">
        <f>'3. Individuals Race'!AH54</f>
        <v>-0.25795238526296738</v>
      </c>
      <c r="H9" s="528">
        <f>'3. Individuals Race'!AH44</f>
        <v>-0.2750355709278518</v>
      </c>
      <c r="I9" s="528">
        <f>'3. Individuals Race'!AH49</f>
        <v>-0.24539111390891732</v>
      </c>
      <c r="J9" s="528">
        <f>'3. Individuals Race'!AH39</f>
        <v>-0.16595744680851074</v>
      </c>
      <c r="K9" s="529">
        <f>'5. Household Resources'!G15</f>
        <v>1558.14</v>
      </c>
      <c r="L9" s="530">
        <f>'5. Household Resources'!G20</f>
        <v>2361.7903397640775</v>
      </c>
      <c r="M9" s="528">
        <f>'1. SPM Summary'!AH21</f>
        <v>-9.3687261465092542E-2</v>
      </c>
      <c r="N9" s="528">
        <f>'1. SPM Summary'!AH22</f>
        <v>-9.1487824405866197E-2</v>
      </c>
      <c r="O9" s="530">
        <f>'7. Program Summary'!$B$51</f>
        <v>737.90217399999995</v>
      </c>
      <c r="P9" s="530">
        <f>'7. Program Summary'!S51</f>
        <v>3721.7878259999998</v>
      </c>
      <c r="Q9" s="530">
        <f t="shared" si="0"/>
        <v>-146.18480549957664</v>
      </c>
      <c r="R9" s="460"/>
      <c r="S9" s="461"/>
      <c r="T9" s="460"/>
      <c r="U9" s="460"/>
    </row>
    <row r="10" spans="1:22" s="1" customFormat="1" ht="13" x14ac:dyDescent="0.3">
      <c r="A10" s="438">
        <v>7</v>
      </c>
      <c r="B10" s="431" t="s">
        <v>147</v>
      </c>
      <c r="C10" s="531">
        <f>'1. SPM Summary'!$D$10</f>
        <v>0.13059267438337677</v>
      </c>
      <c r="D10" s="531">
        <f>'1. SPM Summary'!AJ10</f>
        <v>7.3198829223346432E-2</v>
      </c>
      <c r="E10" s="531">
        <f>'1. SPM Summary'!AM10</f>
        <v>-0.43948747838290725</v>
      </c>
      <c r="F10" s="531">
        <f>'1. SPM Summary'!AM11</f>
        <v>-0.43945015189356257</v>
      </c>
      <c r="G10" s="531">
        <f>'3. Individuals Race'!AM54</f>
        <v>-0.51586856160043459</v>
      </c>
      <c r="H10" s="531">
        <f>'3. Individuals Race'!AM44</f>
        <v>-0.41443890476245565</v>
      </c>
      <c r="I10" s="531">
        <f>'3. Individuals Race'!AM49</f>
        <v>-0.40691504837677284</v>
      </c>
      <c r="J10" s="531">
        <f>'3. Individuals Race'!AM39</f>
        <v>-0.31146909827760894</v>
      </c>
      <c r="K10" s="532">
        <f>'5. Household Resources'!H15</f>
        <v>1684.77</v>
      </c>
      <c r="L10" s="533">
        <f>'5. Household Resources'!H20</f>
        <v>4563.3825388628711</v>
      </c>
      <c r="M10" s="531">
        <f>'1. SPM Summary'!AM21</f>
        <v>-0.15711613438123098</v>
      </c>
      <c r="N10" s="531">
        <f>'1. SPM Summary'!AM22</f>
        <v>-0.17501806323107277</v>
      </c>
      <c r="O10" s="533">
        <f>'7. Program Summary'!$B$51</f>
        <v>737.90217399999995</v>
      </c>
      <c r="P10" s="533">
        <f>'7. Program Summary'!V51</f>
        <v>7768.7478259999998</v>
      </c>
      <c r="Q10" s="533">
        <f t="shared" si="0"/>
        <v>-176.76835423355135</v>
      </c>
      <c r="R10" s="460"/>
      <c r="S10" s="461"/>
      <c r="T10" s="460"/>
      <c r="U10" s="460"/>
    </row>
    <row r="11" spans="1:22" s="1" customFormat="1" ht="13" x14ac:dyDescent="0.3">
      <c r="A11" s="439">
        <v>8</v>
      </c>
      <c r="B11" s="432" t="s">
        <v>141</v>
      </c>
      <c r="C11" s="534">
        <f>'1. SPM Summary'!$D$10</f>
        <v>0.13059267438337677</v>
      </c>
      <c r="D11" s="534">
        <f>'1. SPM Summary'!AO10</f>
        <v>0.1268617627249351</v>
      </c>
      <c r="E11" s="534">
        <f>'1. SPM Summary'!AR10</f>
        <v>-2.8569073082070091E-2</v>
      </c>
      <c r="F11" s="534">
        <f>'1. SPM Summary'!AR11</f>
        <v>-2.9581353664885266E-2</v>
      </c>
      <c r="G11" s="534">
        <f>'3. Individuals Race'!AR54</f>
        <v>-3.2932017742373629E-2</v>
      </c>
      <c r="H11" s="534">
        <f>'3. Individuals Race'!AR44</f>
        <v>-4.2546300045114317E-2</v>
      </c>
      <c r="I11" s="534">
        <f>'3. Individuals Race'!AR49</f>
        <v>-1.6959642821246724E-2</v>
      </c>
      <c r="J11" s="534">
        <f>'3. Individuals Race'!AR39</f>
        <v>-1.9169199594731467E-2</v>
      </c>
      <c r="K11" s="535">
        <f>'5. Household Resources'!I15</f>
        <v>747.62699999999995</v>
      </c>
      <c r="L11" s="536">
        <f>'5. Household Resources'!I20</f>
        <v>323.96101264400562</v>
      </c>
      <c r="M11" s="534">
        <f>'1. SPM Summary'!AR21</f>
        <v>-1.0367061112900316E-2</v>
      </c>
      <c r="N11" s="534">
        <f>'1. SPM Summary'!AR22</f>
        <v>-7.6451405026460584E-3</v>
      </c>
      <c r="O11" s="536">
        <f>'7. Program Summary'!$B$51</f>
        <v>737.90217399999995</v>
      </c>
      <c r="P11" s="536">
        <f>'7. Program Summary'!Y51</f>
        <v>205.13182600000005</v>
      </c>
      <c r="Q11" s="536">
        <f t="shared" si="0"/>
        <v>-71.802058614474447</v>
      </c>
      <c r="R11" s="460"/>
      <c r="S11" s="461"/>
      <c r="T11" s="460"/>
      <c r="U11" s="460"/>
    </row>
    <row r="12" spans="1:22" s="1" customFormat="1" ht="13" x14ac:dyDescent="0.3">
      <c r="A12" s="440">
        <v>9</v>
      </c>
      <c r="B12" s="433" t="s">
        <v>143</v>
      </c>
      <c r="C12" s="504">
        <f>'1. SPM Summary'!$D$10</f>
        <v>0.13059267438337677</v>
      </c>
      <c r="D12" s="504">
        <f>'1. SPM Summary'!AT10</f>
        <v>0.12206523399258375</v>
      </c>
      <c r="E12" s="504">
        <f>'1. SPM Summary'!AW10</f>
        <v>-6.5297999532188844E-2</v>
      </c>
      <c r="F12" s="504">
        <f>'1. SPM Summary'!AW11</f>
        <v>-0.10422336590862664</v>
      </c>
      <c r="G12" s="504">
        <f>'3. Individuals Race'!AW54</f>
        <v>-7.3636884825442964E-2</v>
      </c>
      <c r="H12" s="504">
        <f>'3. Individuals Race'!AW44</f>
        <v>-6.8747324950547709E-2</v>
      </c>
      <c r="I12" s="504">
        <f>'3. Individuals Race'!AW49</f>
        <v>-6.1517057507260581E-2</v>
      </c>
      <c r="J12" s="504">
        <f>'3. Individuals Race'!AW39</f>
        <v>-4.1580547112461994E-2</v>
      </c>
      <c r="K12" s="505">
        <f>'5. Household Resources'!J15</f>
        <v>797.95399999999995</v>
      </c>
      <c r="L12" s="537">
        <f>'5. Household Resources'!J20</f>
        <v>842.18137887647663</v>
      </c>
      <c r="M12" s="504">
        <f>'1. SPM Summary'!AW21</f>
        <v>-2.4660312587791128E-2</v>
      </c>
      <c r="N12" s="504">
        <f>'1. SPM Summary'!AW22</f>
        <v>-2.0738542053154726E-2</v>
      </c>
      <c r="O12" s="537">
        <f>'7. Program Summary'!$B$51</f>
        <v>737.90217399999995</v>
      </c>
      <c r="P12" s="537">
        <f>'7. Program Summary'!AB51</f>
        <v>653.08782600000006</v>
      </c>
      <c r="Q12" s="537">
        <f t="shared" si="0"/>
        <v>-100.01651362658644</v>
      </c>
      <c r="R12" s="460"/>
      <c r="S12" s="461"/>
      <c r="T12" s="460"/>
      <c r="U12" s="460"/>
    </row>
    <row r="13" spans="1:22" x14ac:dyDescent="0.35">
      <c r="A13" s="25"/>
      <c r="B13" s="26" t="s">
        <v>148</v>
      </c>
      <c r="C13" s="27"/>
      <c r="D13" s="27"/>
      <c r="E13" s="27"/>
      <c r="F13" s="27"/>
      <c r="G13" s="24"/>
      <c r="H13" s="24"/>
      <c r="I13" s="24"/>
      <c r="J13" s="24"/>
      <c r="K13" s="24"/>
      <c r="L13" s="24"/>
      <c r="M13" s="37"/>
      <c r="N13" s="37"/>
      <c r="O13" s="27"/>
      <c r="P13" s="24"/>
      <c r="Q13" s="24"/>
      <c r="R13" s="24"/>
      <c r="S13" s="24"/>
      <c r="T13" s="24"/>
      <c r="U13" s="24"/>
      <c r="V13" s="24"/>
    </row>
    <row r="14" spans="1:22" ht="36" x14ac:dyDescent="0.35">
      <c r="B14" s="36" t="s">
        <v>1</v>
      </c>
    </row>
    <row r="15" spans="1:22" x14ac:dyDescent="0.35">
      <c r="B15" s="36" t="s">
        <v>2</v>
      </c>
    </row>
    <row r="16" spans="1:22" x14ac:dyDescent="0.35">
      <c r="A16" s="21"/>
      <c r="B16" s="22"/>
      <c r="C16" s="23"/>
      <c r="D16" s="23"/>
      <c r="E16" s="23"/>
      <c r="F16" s="23"/>
      <c r="K16" s="21"/>
      <c r="L16" s="21"/>
      <c r="M16" s="21"/>
      <c r="N16" s="21"/>
      <c r="O16" s="23"/>
      <c r="P16" s="21"/>
      <c r="Q16" s="21"/>
      <c r="R16" s="21"/>
      <c r="S16" s="21"/>
      <c r="T16" s="21"/>
      <c r="U16" s="21"/>
      <c r="V16" s="24"/>
    </row>
    <row r="17" spans="1:22" x14ac:dyDescent="0.35">
      <c r="A17" s="25"/>
      <c r="B17" s="24"/>
      <c r="C17" s="32"/>
      <c r="D17" s="32"/>
      <c r="E17" s="32"/>
      <c r="F17" s="32"/>
      <c r="O17" s="32"/>
      <c r="P17" s="32"/>
      <c r="Q17" s="32"/>
      <c r="R17" s="32"/>
    </row>
    <row r="18" spans="1:22" x14ac:dyDescent="0.35">
      <c r="A18" s="33"/>
      <c r="B18" s="24"/>
      <c r="C18" s="34"/>
      <c r="D18" s="34"/>
      <c r="E18" s="34"/>
      <c r="F18" s="34"/>
      <c r="O18" s="34"/>
      <c r="P18" s="35"/>
      <c r="Q18" s="35"/>
      <c r="R18" s="35"/>
      <c r="U18" s="31"/>
    </row>
    <row r="19" spans="1:22" x14ac:dyDescent="0.35">
      <c r="A19" s="33"/>
      <c r="B19" s="25"/>
      <c r="C19" s="34"/>
      <c r="D19" s="34"/>
      <c r="E19" s="34"/>
      <c r="F19" s="34"/>
      <c r="O19" s="34"/>
      <c r="P19" s="35"/>
      <c r="Q19" s="35"/>
      <c r="R19" s="35"/>
      <c r="U19" s="31"/>
    </row>
    <row r="20" spans="1:22" x14ac:dyDescent="0.35">
      <c r="A20" s="33"/>
      <c r="B20" s="24"/>
      <c r="C20" s="34"/>
      <c r="D20" s="34"/>
      <c r="E20" s="34"/>
      <c r="F20" s="34"/>
      <c r="O20" s="34"/>
      <c r="P20" s="35"/>
      <c r="Q20" s="35"/>
      <c r="R20" s="35"/>
      <c r="U20" s="31"/>
    </row>
    <row r="21" spans="1:22" x14ac:dyDescent="0.35">
      <c r="A21" s="33"/>
      <c r="B21" s="24"/>
      <c r="C21" s="34"/>
      <c r="D21" s="34"/>
      <c r="E21" s="34"/>
      <c r="F21" s="34"/>
      <c r="O21" s="34"/>
      <c r="P21" s="35"/>
      <c r="Q21" s="35"/>
      <c r="R21" s="35"/>
      <c r="U21" s="31"/>
    </row>
    <row r="22" spans="1:22" x14ac:dyDescent="0.35">
      <c r="A22" s="33"/>
      <c r="B22" s="24"/>
      <c r="C22" s="34"/>
      <c r="D22" s="34"/>
      <c r="E22" s="34"/>
      <c r="F22" s="34"/>
      <c r="O22" s="34"/>
      <c r="P22" s="35"/>
      <c r="Q22" s="35"/>
      <c r="R22" s="35"/>
      <c r="U22" s="31"/>
    </row>
    <row r="23" spans="1:22" x14ac:dyDescent="0.35">
      <c r="A23" s="33"/>
      <c r="B23" s="24"/>
      <c r="C23" s="34"/>
      <c r="D23" s="34"/>
      <c r="E23" s="34"/>
      <c r="F23" s="34"/>
      <c r="O23" s="34"/>
      <c r="P23" s="35"/>
      <c r="Q23" s="35"/>
      <c r="R23" s="35"/>
      <c r="U23" s="31"/>
    </row>
    <row r="24" spans="1:22" x14ac:dyDescent="0.35">
      <c r="A24" s="33"/>
      <c r="B24" s="24"/>
      <c r="C24" s="34"/>
      <c r="D24" s="34"/>
      <c r="E24" s="34"/>
      <c r="F24" s="34"/>
      <c r="O24" s="34"/>
      <c r="P24" s="35"/>
      <c r="Q24" s="35"/>
      <c r="R24" s="35"/>
      <c r="U24" s="31"/>
    </row>
    <row r="25" spans="1:22" x14ac:dyDescent="0.35">
      <c r="A25" s="33"/>
      <c r="B25" s="24"/>
      <c r="C25" s="34"/>
      <c r="D25" s="34"/>
      <c r="E25" s="34"/>
      <c r="F25" s="34"/>
      <c r="G25" s="206" t="s">
        <v>38</v>
      </c>
      <c r="H25" s="35"/>
      <c r="I25" s="35"/>
      <c r="J25" s="35"/>
      <c r="O25" s="34"/>
      <c r="P25" s="35"/>
      <c r="Q25" s="35"/>
      <c r="R25" s="35"/>
      <c r="U25" s="31"/>
    </row>
    <row r="26" spans="1:22" x14ac:dyDescent="0.35">
      <c r="A26" s="33"/>
      <c r="B26" s="24"/>
      <c r="C26" s="34"/>
      <c r="D26" s="34"/>
      <c r="E26" s="34"/>
      <c r="F26" s="34"/>
      <c r="G26" s="24"/>
      <c r="H26" s="35"/>
      <c r="I26" s="35"/>
      <c r="J26" s="35"/>
      <c r="O26" s="34"/>
      <c r="P26" s="35"/>
      <c r="Q26" s="35"/>
      <c r="R26" s="35"/>
      <c r="U26" s="31"/>
    </row>
    <row r="27" spans="1:22" x14ac:dyDescent="0.35">
      <c r="A27" s="25"/>
      <c r="B27" s="26"/>
      <c r="C27" s="27"/>
      <c r="D27" s="27"/>
      <c r="E27" s="27"/>
      <c r="F27" s="27"/>
      <c r="G27" s="24"/>
      <c r="H27" s="24"/>
      <c r="I27" s="24"/>
      <c r="J27" s="24"/>
      <c r="K27" s="24"/>
      <c r="L27" s="24"/>
      <c r="M27" s="24"/>
      <c r="N27" s="24"/>
      <c r="O27" s="27"/>
      <c r="P27" s="24"/>
      <c r="Q27" s="24"/>
      <c r="R27" s="24"/>
      <c r="S27" s="24"/>
      <c r="V27" s="24"/>
    </row>
    <row r="28" spans="1:22" x14ac:dyDescent="0.35">
      <c r="A28" s="25"/>
      <c r="B28" s="24"/>
      <c r="C28" s="28"/>
      <c r="D28" s="28"/>
      <c r="E28" s="28"/>
      <c r="F28" s="28"/>
      <c r="G28" s="22"/>
      <c r="H28" s="22"/>
      <c r="I28" s="22"/>
      <c r="J28" s="22"/>
      <c r="K28" s="22"/>
      <c r="L28" s="22"/>
      <c r="M28" s="22"/>
      <c r="N28" s="22"/>
      <c r="O28" s="28"/>
      <c r="P28" s="22"/>
      <c r="Q28" s="22"/>
      <c r="R28" s="22"/>
      <c r="S28" s="22"/>
      <c r="T28" s="22"/>
      <c r="U28" s="22"/>
      <c r="V28" s="24"/>
    </row>
    <row r="29" spans="1:22" x14ac:dyDescent="0.35">
      <c r="A29" s="25"/>
      <c r="B29" s="24"/>
      <c r="C29" s="28"/>
      <c r="D29" s="28"/>
      <c r="E29" s="28"/>
      <c r="F29" s="28"/>
      <c r="G29" s="22"/>
      <c r="H29" s="22"/>
      <c r="I29" s="22"/>
      <c r="J29" s="22"/>
      <c r="K29" s="22"/>
      <c r="L29" s="22"/>
      <c r="M29" s="22"/>
      <c r="N29" s="22"/>
      <c r="O29" s="28"/>
      <c r="P29" s="22"/>
      <c r="Q29" s="22"/>
      <c r="R29" s="22"/>
      <c r="S29" s="22"/>
      <c r="T29" s="22"/>
      <c r="U29" s="22"/>
      <c r="V29" s="24"/>
    </row>
    <row r="30" spans="1:22" x14ac:dyDescent="0.35">
      <c r="A30" s="22"/>
      <c r="B30" s="22"/>
      <c r="C30" s="22"/>
      <c r="D30" s="22"/>
      <c r="E30" s="22"/>
      <c r="F30" s="22"/>
      <c r="G30" s="22"/>
      <c r="H30" s="22"/>
      <c r="I30" s="22"/>
      <c r="J30" s="22"/>
      <c r="K30" s="22"/>
      <c r="L30" s="22"/>
      <c r="M30" s="22"/>
      <c r="N30" s="22"/>
      <c r="O30" s="22"/>
      <c r="P30" s="22"/>
      <c r="Q30" s="22"/>
      <c r="R30" s="22"/>
      <c r="S30" s="22"/>
      <c r="T30" s="22"/>
      <c r="U30" s="22"/>
      <c r="V30" s="24"/>
    </row>
    <row r="31" spans="1:22" x14ac:dyDescent="0.35">
      <c r="A31" s="22"/>
      <c r="C31" s="29"/>
      <c r="D31" s="29"/>
      <c r="E31" s="22"/>
      <c r="F31" s="22"/>
      <c r="G31" s="22"/>
      <c r="H31" s="22"/>
      <c r="I31" s="22"/>
      <c r="J31" s="22"/>
      <c r="K31" s="22"/>
      <c r="L31" s="22"/>
      <c r="M31" s="22"/>
      <c r="N31" s="22"/>
      <c r="O31" s="22"/>
      <c r="P31" s="22"/>
      <c r="Q31" s="22"/>
      <c r="R31" s="22"/>
      <c r="S31" s="22"/>
      <c r="T31" s="22"/>
      <c r="U31" s="22"/>
      <c r="V31" s="24"/>
    </row>
    <row r="32" spans="1:22" x14ac:dyDescent="0.35">
      <c r="A32" s="22"/>
      <c r="C32" s="29"/>
      <c r="D32" s="29"/>
      <c r="E32" s="30"/>
      <c r="F32" s="30"/>
      <c r="G32" s="22"/>
      <c r="H32" s="22"/>
      <c r="I32" s="22"/>
      <c r="J32" s="22"/>
      <c r="K32" s="22"/>
      <c r="L32" s="22"/>
      <c r="M32" s="22"/>
      <c r="N32" s="22"/>
      <c r="O32" s="30"/>
      <c r="P32" s="22"/>
      <c r="Q32" s="22"/>
      <c r="R32" s="22"/>
      <c r="S32" s="22"/>
      <c r="T32" s="22"/>
      <c r="U32" s="22"/>
      <c r="V32" s="24"/>
    </row>
  </sheetData>
  <autoFilter ref="A3:P3" xr:uid="{7545A721-7CAA-4132-86F4-18A25DC7FD28}"/>
  <sortState xmlns:xlrd2="http://schemas.microsoft.com/office/spreadsheetml/2017/richdata2" ref="A18:V26">
    <sortCondition ref="A18:A26"/>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AW28"/>
  <sheetViews>
    <sheetView zoomScale="70" zoomScaleNormal="70" workbookViewId="0">
      <pane xSplit="1" ySplit="7" topLeftCell="B8" activePane="bottomRight" state="frozen"/>
      <selection pane="topRight" activeCell="B1" sqref="B1"/>
      <selection pane="bottomLeft" activeCell="A8" sqref="A8"/>
      <selection pane="bottomRight" activeCell="B5" sqref="B5"/>
    </sheetView>
  </sheetViews>
  <sheetFormatPr defaultColWidth="9.1796875" defaultRowHeight="13" x14ac:dyDescent="0.3"/>
  <cols>
    <col min="1" max="1" width="41.36328125" style="1" customWidth="1"/>
    <col min="2" max="9" width="15.7265625" style="9" customWidth="1"/>
    <col min="10" max="49" width="15.7265625" style="1" customWidth="1"/>
    <col min="50" max="16384" width="9.1796875" style="1"/>
  </cols>
  <sheetData>
    <row r="1" spans="1:49" s="15" customFormat="1" x14ac:dyDescent="0.3">
      <c r="A1" s="13" t="s">
        <v>0</v>
      </c>
      <c r="B1" s="14" t="s">
        <v>166</v>
      </c>
      <c r="C1" s="20"/>
      <c r="D1" s="20"/>
      <c r="E1" s="20"/>
      <c r="F1" s="20"/>
      <c r="G1" s="20"/>
      <c r="H1" s="20"/>
      <c r="I1" s="20"/>
    </row>
    <row r="2" spans="1:49" s="15" customFormat="1" x14ac:dyDescent="0.3">
      <c r="A2" s="13" t="s">
        <v>161</v>
      </c>
      <c r="B2" s="14"/>
      <c r="C2" s="20"/>
      <c r="D2" s="20"/>
      <c r="E2" s="20"/>
      <c r="F2" s="20"/>
      <c r="G2" s="20"/>
      <c r="H2" s="20"/>
      <c r="I2" s="20"/>
    </row>
    <row r="3" spans="1:49" s="15" customFormat="1" x14ac:dyDescent="0.3">
      <c r="A3" s="19" t="s">
        <v>1</v>
      </c>
      <c r="B3" s="14"/>
      <c r="C3" s="20"/>
      <c r="D3" s="20"/>
      <c r="E3" s="20"/>
      <c r="F3" s="20"/>
      <c r="G3" s="20"/>
      <c r="H3" s="20"/>
      <c r="I3" s="20"/>
    </row>
    <row r="4" spans="1:49" s="15" customFormat="1" x14ac:dyDescent="0.3">
      <c r="A4" s="17" t="s">
        <v>2</v>
      </c>
      <c r="B4" s="14"/>
      <c r="C4" s="20"/>
      <c r="D4" s="20"/>
      <c r="E4" s="20"/>
      <c r="F4" s="20"/>
      <c r="G4" s="20"/>
      <c r="H4" s="20"/>
      <c r="I4" s="20"/>
    </row>
    <row r="5" spans="1:49" s="15" customFormat="1" x14ac:dyDescent="0.3">
      <c r="A5" s="15" t="s">
        <v>3</v>
      </c>
      <c r="B5" s="20"/>
      <c r="C5" s="20"/>
      <c r="D5" s="20"/>
      <c r="E5" s="549"/>
      <c r="F5" s="549"/>
      <c r="G5" s="549"/>
      <c r="H5" s="20"/>
      <c r="I5" s="20"/>
    </row>
    <row r="6" spans="1:49" s="15" customFormat="1" ht="30" customHeight="1" x14ac:dyDescent="0.3">
      <c r="B6" s="554" t="s">
        <v>162</v>
      </c>
      <c r="C6" s="554"/>
      <c r="D6" s="554"/>
      <c r="E6" s="550" t="s">
        <v>4</v>
      </c>
      <c r="F6" s="550"/>
      <c r="G6" s="550"/>
      <c r="H6" s="550"/>
      <c r="I6" s="550"/>
      <c r="J6" s="553" t="s">
        <v>5</v>
      </c>
      <c r="K6" s="553"/>
      <c r="L6" s="553"/>
      <c r="M6" s="553"/>
      <c r="N6" s="553"/>
      <c r="O6" s="558" t="s">
        <v>6</v>
      </c>
      <c r="P6" s="558"/>
      <c r="Q6" s="558"/>
      <c r="R6" s="558"/>
      <c r="S6" s="558"/>
      <c r="T6" s="559" t="s">
        <v>7</v>
      </c>
      <c r="U6" s="559"/>
      <c r="V6" s="559"/>
      <c r="W6" s="559"/>
      <c r="X6" s="559"/>
      <c r="Y6" s="560" t="s">
        <v>8</v>
      </c>
      <c r="Z6" s="560"/>
      <c r="AA6" s="560"/>
      <c r="AB6" s="560"/>
      <c r="AC6" s="560"/>
      <c r="AD6" s="561" t="s">
        <v>9</v>
      </c>
      <c r="AE6" s="561"/>
      <c r="AF6" s="561"/>
      <c r="AG6" s="561"/>
      <c r="AH6" s="561"/>
      <c r="AI6" s="562" t="s">
        <v>10</v>
      </c>
      <c r="AJ6" s="562"/>
      <c r="AK6" s="562"/>
      <c r="AL6" s="562"/>
      <c r="AM6" s="562"/>
      <c r="AN6" s="555" t="s">
        <v>11</v>
      </c>
      <c r="AO6" s="555"/>
      <c r="AP6" s="555"/>
      <c r="AQ6" s="555"/>
      <c r="AR6" s="556"/>
      <c r="AS6" s="557" t="s">
        <v>12</v>
      </c>
      <c r="AT6" s="557"/>
      <c r="AU6" s="557"/>
      <c r="AV6" s="557"/>
      <c r="AW6" s="557"/>
    </row>
    <row r="7" spans="1:49" s="15" customFormat="1" ht="57" customHeight="1" x14ac:dyDescent="0.3">
      <c r="B7" s="353" t="s">
        <v>13</v>
      </c>
      <c r="C7" s="353" t="s">
        <v>14</v>
      </c>
      <c r="D7" s="353" t="s">
        <v>15</v>
      </c>
      <c r="E7" s="354" t="s">
        <v>16</v>
      </c>
      <c r="F7" s="355" t="s">
        <v>17</v>
      </c>
      <c r="G7" s="355" t="s">
        <v>18</v>
      </c>
      <c r="H7" s="355" t="s">
        <v>19</v>
      </c>
      <c r="I7" s="355" t="s">
        <v>20</v>
      </c>
      <c r="J7" s="356" t="s">
        <v>16</v>
      </c>
      <c r="K7" s="357" t="s">
        <v>17</v>
      </c>
      <c r="L7" s="357" t="s">
        <v>18</v>
      </c>
      <c r="M7" s="357" t="s">
        <v>19</v>
      </c>
      <c r="N7" s="357" t="s">
        <v>20</v>
      </c>
      <c r="O7" s="441" t="s">
        <v>16</v>
      </c>
      <c r="P7" s="442" t="s">
        <v>17</v>
      </c>
      <c r="Q7" s="442" t="s">
        <v>18</v>
      </c>
      <c r="R7" s="442" t="s">
        <v>19</v>
      </c>
      <c r="S7" s="442" t="s">
        <v>20</v>
      </c>
      <c r="T7" s="358" t="s">
        <v>16</v>
      </c>
      <c r="U7" s="359" t="s">
        <v>17</v>
      </c>
      <c r="V7" s="359" t="s">
        <v>18</v>
      </c>
      <c r="W7" s="359" t="s">
        <v>19</v>
      </c>
      <c r="X7" s="359" t="s">
        <v>20</v>
      </c>
      <c r="Y7" s="360" t="s">
        <v>16</v>
      </c>
      <c r="Z7" s="361" t="s">
        <v>17</v>
      </c>
      <c r="AA7" s="361" t="s">
        <v>18</v>
      </c>
      <c r="AB7" s="361" t="s">
        <v>19</v>
      </c>
      <c r="AC7" s="361" t="s">
        <v>20</v>
      </c>
      <c r="AD7" s="362" t="s">
        <v>16</v>
      </c>
      <c r="AE7" s="363" t="s">
        <v>17</v>
      </c>
      <c r="AF7" s="363" t="s">
        <v>18</v>
      </c>
      <c r="AG7" s="363" t="s">
        <v>19</v>
      </c>
      <c r="AH7" s="363" t="s">
        <v>20</v>
      </c>
      <c r="AI7" s="364" t="s">
        <v>16</v>
      </c>
      <c r="AJ7" s="365" t="s">
        <v>17</v>
      </c>
      <c r="AK7" s="365" t="s">
        <v>18</v>
      </c>
      <c r="AL7" s="365" t="s">
        <v>19</v>
      </c>
      <c r="AM7" s="365" t="s">
        <v>20</v>
      </c>
      <c r="AN7" s="366" t="s">
        <v>16</v>
      </c>
      <c r="AO7" s="367" t="s">
        <v>17</v>
      </c>
      <c r="AP7" s="367" t="s">
        <v>18</v>
      </c>
      <c r="AQ7" s="367" t="s">
        <v>19</v>
      </c>
      <c r="AR7" s="367" t="s">
        <v>20</v>
      </c>
      <c r="AS7" s="370" t="s">
        <v>16</v>
      </c>
      <c r="AT7" s="370" t="s">
        <v>17</v>
      </c>
      <c r="AU7" s="370" t="s">
        <v>18</v>
      </c>
      <c r="AV7" s="370" t="s">
        <v>19</v>
      </c>
      <c r="AW7" s="370" t="s">
        <v>20</v>
      </c>
    </row>
    <row r="8" spans="1:49" s="106" customFormat="1" ht="14.5" x14ac:dyDescent="0.3">
      <c r="A8" s="127" t="s">
        <v>21</v>
      </c>
      <c r="B8" s="71">
        <v>18879.900000000001</v>
      </c>
      <c r="C8" s="71">
        <v>2483.61</v>
      </c>
      <c r="D8" s="72">
        <f>C8/$B8</f>
        <v>0.13154783658811753</v>
      </c>
      <c r="E8" s="134">
        <v>2465.92</v>
      </c>
      <c r="F8" s="74">
        <f>E8/$B8</f>
        <v>0.13061086128634156</v>
      </c>
      <c r="G8" s="73">
        <f>E8-$C8</f>
        <v>-17.690000000000055</v>
      </c>
      <c r="H8" s="75">
        <f>ROUND((F8-$D8)*100,2)</f>
        <v>-0.09</v>
      </c>
      <c r="I8" s="74">
        <f>(E8-$C8)/$C8</f>
        <v>-7.1226963975825732E-3</v>
      </c>
      <c r="J8" s="136">
        <v>2483.61</v>
      </c>
      <c r="K8" s="77">
        <f>J8/$B8</f>
        <v>0.13154783658811753</v>
      </c>
      <c r="L8" s="76">
        <f>J8-$C8</f>
        <v>0</v>
      </c>
      <c r="M8" s="78">
        <f>ROUND((K8-$D8)*100,2)</f>
        <v>0</v>
      </c>
      <c r="N8" s="77">
        <f>(J8-$C8)/$C8</f>
        <v>0</v>
      </c>
      <c r="O8" s="276">
        <v>2431.9899999999998</v>
      </c>
      <c r="P8" s="80">
        <f>O8/$B8</f>
        <v>0.12881371193703353</v>
      </c>
      <c r="Q8" s="81">
        <f>O8-$C8</f>
        <v>-51.620000000000346</v>
      </c>
      <c r="R8" s="82">
        <f>ROUND((P8-$D8)*100,2)</f>
        <v>-0.27</v>
      </c>
      <c r="S8" s="80">
        <f>(O8-$C8)/$C8</f>
        <v>-2.0784261619175452E-2</v>
      </c>
      <c r="T8" s="304">
        <v>2398</v>
      </c>
      <c r="U8" s="84">
        <f>T8/$B8</f>
        <v>0.12701338460479134</v>
      </c>
      <c r="V8" s="85">
        <f>T8-$C8</f>
        <v>-85.610000000000127</v>
      </c>
      <c r="W8" s="86">
        <f>ROUND((U8-$D8)*100,2)</f>
        <v>-0.45</v>
      </c>
      <c r="X8" s="84">
        <f>(T8-$C8)/$C8</f>
        <v>-3.4469985223122841E-2</v>
      </c>
      <c r="Y8" s="140">
        <v>2273.38</v>
      </c>
      <c r="Z8" s="87">
        <f>Y8/$B8</f>
        <v>0.12041271405039221</v>
      </c>
      <c r="AA8" s="88">
        <f>Y8-$C8</f>
        <v>-210.23000000000002</v>
      </c>
      <c r="AB8" s="89">
        <f>ROUND((Z8-$D8)*100,2)</f>
        <v>-1.1100000000000001</v>
      </c>
      <c r="AC8" s="87">
        <f>(Y8-$C8)/$C8</f>
        <v>-8.4646945373871102E-2</v>
      </c>
      <c r="AD8" s="142">
        <v>2253.1799999999998</v>
      </c>
      <c r="AE8" s="91">
        <f>AD8/$B8</f>
        <v>0.11934279312920087</v>
      </c>
      <c r="AF8" s="92">
        <f>AD8-$C8</f>
        <v>-230.43000000000029</v>
      </c>
      <c r="AG8" s="93">
        <f>ROUND((AE8-$D8)*100,2)</f>
        <v>-1.22</v>
      </c>
      <c r="AH8" s="91">
        <f>(AD8-$C8)/$C8</f>
        <v>-9.2780267433292776E-2</v>
      </c>
      <c r="AI8" s="144">
        <v>2075.06</v>
      </c>
      <c r="AJ8" s="95">
        <f>AI8/$B8</f>
        <v>0.10990842112511189</v>
      </c>
      <c r="AK8" s="96">
        <f>AI8-$C8</f>
        <v>-408.55000000000018</v>
      </c>
      <c r="AL8" s="97">
        <f>ROUND((AJ8-$D8)*100,2)</f>
        <v>-2.16</v>
      </c>
      <c r="AM8" s="95">
        <f>(AI8-$C8)/$C8</f>
        <v>-0.16449845185033082</v>
      </c>
      <c r="AN8" s="146">
        <v>2460.65</v>
      </c>
      <c r="AO8" s="99">
        <f>AN8/$B8</f>
        <v>0.13033172845195154</v>
      </c>
      <c r="AP8" s="100">
        <f>AN8-$C8</f>
        <v>-22.960000000000036</v>
      </c>
      <c r="AQ8" s="101">
        <f>ROUND((AO8-$D8)*100,2)</f>
        <v>-0.12</v>
      </c>
      <c r="AR8" s="99">
        <f>(AN8-$C8)/$C8</f>
        <v>-9.2446076477385886E-3</v>
      </c>
      <c r="AS8" s="371">
        <v>2426.38</v>
      </c>
      <c r="AT8" s="372">
        <f>AS8/$B8</f>
        <v>0.12851657053268289</v>
      </c>
      <c r="AU8" s="373">
        <f>AS8-$C8</f>
        <v>-57.230000000000018</v>
      </c>
      <c r="AV8" s="374">
        <f>ROUND((AT8-$D8)*100,2)</f>
        <v>-0.3</v>
      </c>
      <c r="AW8" s="372">
        <f>(AS8-$C8)/$C8</f>
        <v>-2.3043070369341407E-2</v>
      </c>
    </row>
    <row r="9" spans="1:49" s="106" customFormat="1" x14ac:dyDescent="0.3">
      <c r="A9" s="128" t="s">
        <v>22</v>
      </c>
      <c r="B9" s="107"/>
      <c r="C9" s="107"/>
      <c r="D9" s="107"/>
      <c r="E9" s="135"/>
      <c r="F9" s="108"/>
      <c r="G9" s="108"/>
      <c r="H9" s="109"/>
      <c r="I9" s="74"/>
      <c r="J9" s="137"/>
      <c r="K9" s="110"/>
      <c r="L9" s="110"/>
      <c r="M9" s="111"/>
      <c r="N9" s="77"/>
      <c r="O9" s="278"/>
      <c r="P9" s="112"/>
      <c r="Q9" s="112"/>
      <c r="R9" s="113"/>
      <c r="S9" s="80"/>
      <c r="T9" s="303"/>
      <c r="U9" s="114"/>
      <c r="V9" s="114"/>
      <c r="W9" s="115"/>
      <c r="X9" s="84"/>
      <c r="Y9" s="141"/>
      <c r="Z9" s="116"/>
      <c r="AA9" s="116"/>
      <c r="AB9" s="117"/>
      <c r="AC9" s="87"/>
      <c r="AD9" s="143"/>
      <c r="AE9" s="118"/>
      <c r="AF9" s="118"/>
      <c r="AG9" s="119"/>
      <c r="AH9" s="91"/>
      <c r="AI9" s="145"/>
      <c r="AJ9" s="120"/>
      <c r="AK9" s="120"/>
      <c r="AL9" s="121"/>
      <c r="AM9" s="95"/>
      <c r="AN9" s="147"/>
      <c r="AO9" s="122"/>
      <c r="AP9" s="122"/>
      <c r="AQ9" s="123"/>
      <c r="AR9" s="99"/>
      <c r="AS9" s="375"/>
      <c r="AT9" s="376"/>
      <c r="AU9" s="376"/>
      <c r="AV9" s="377"/>
      <c r="AW9" s="372"/>
    </row>
    <row r="10" spans="1:49" s="106" customFormat="1" x14ac:dyDescent="0.3">
      <c r="A10" s="129" t="s">
        <v>23</v>
      </c>
      <c r="B10" s="71">
        <v>3993.93</v>
      </c>
      <c r="C10" s="71">
        <v>521.57799999999997</v>
      </c>
      <c r="D10" s="72">
        <f t="shared" ref="D10:D13" si="0">C10/$B10</f>
        <v>0.13059267438337677</v>
      </c>
      <c r="E10" s="134">
        <v>509.74099999999999</v>
      </c>
      <c r="F10" s="74">
        <f t="shared" ref="F10:F13" si="1">E10/$B10</f>
        <v>0.12762892689656555</v>
      </c>
      <c r="G10" s="73">
        <f t="shared" ref="G10:G13" si="2">E10-$C10</f>
        <v>-11.836999999999989</v>
      </c>
      <c r="H10" s="75">
        <f t="shared" ref="H10:H13" si="3">ROUND((F10-$D10)*100,2)</f>
        <v>-0.3</v>
      </c>
      <c r="I10" s="74">
        <f t="shared" ref="I10:I13" si="4">(E10-$C10)/$C10</f>
        <v>-2.2694592179884867E-2</v>
      </c>
      <c r="J10" s="136">
        <v>521.57799999999997</v>
      </c>
      <c r="K10" s="77">
        <f t="shared" ref="K10:K13" si="5">J10/$B10</f>
        <v>0.13059267438337677</v>
      </c>
      <c r="L10" s="76">
        <f t="shared" ref="L10:L13" si="6">J10-$C10</f>
        <v>0</v>
      </c>
      <c r="M10" s="78">
        <f t="shared" ref="M10:M13" si="7">ROUND((K10-$D10)*100,2)</f>
        <v>0</v>
      </c>
      <c r="N10" s="77">
        <f t="shared" ref="N10:N13" si="8">(J10-$C10)/$C10</f>
        <v>0</v>
      </c>
      <c r="O10" s="276">
        <v>490.1</v>
      </c>
      <c r="P10" s="80">
        <f t="shared" ref="P10:P13" si="9">O10/$B10</f>
        <v>0.12271121426765118</v>
      </c>
      <c r="Q10" s="81">
        <f t="shared" ref="Q10:Q13" si="10">O10-$C10</f>
        <v>-31.477999999999952</v>
      </c>
      <c r="R10" s="82">
        <f t="shared" ref="R10:R13" si="11">ROUND((P10-$D10)*100,2)</f>
        <v>-0.79</v>
      </c>
      <c r="S10" s="80">
        <f t="shared" ref="S10:S13" si="12">(O10-$C10)/$C10</f>
        <v>-6.0351471879565383E-2</v>
      </c>
      <c r="T10" s="304">
        <v>471.03100000000001</v>
      </c>
      <c r="U10" s="84">
        <f t="shared" ref="U10:U13" si="13">T10/$B10</f>
        <v>0.11793671897103855</v>
      </c>
      <c r="V10" s="85">
        <f t="shared" ref="V10:V13" si="14">T10-$C10</f>
        <v>-50.546999999999969</v>
      </c>
      <c r="W10" s="86">
        <f t="shared" ref="W10:W13" si="15">ROUND((U10-$D10)*100,2)</f>
        <v>-1.27</v>
      </c>
      <c r="X10" s="84">
        <f t="shared" ref="X10:X13" si="16">(T10-$C10)/$C10</f>
        <v>-9.6911679557036473E-2</v>
      </c>
      <c r="Y10" s="140">
        <v>400.48899999999998</v>
      </c>
      <c r="Z10" s="87">
        <f t="shared" ref="Z10:Z13" si="17">Y10/$B10</f>
        <v>0.10027441642692786</v>
      </c>
      <c r="AA10" s="88">
        <f t="shared" ref="AA10:AA13" si="18">Y10-$C10</f>
        <v>-121.089</v>
      </c>
      <c r="AB10" s="89">
        <f t="shared" ref="AB10:AB13" si="19">ROUND((Z10-$D10)*100,2)</f>
        <v>-3.03</v>
      </c>
      <c r="AC10" s="87">
        <f t="shared" ref="AC10:AC13" si="20">(Y10-$C10)/$C10</f>
        <v>-0.23215894842190429</v>
      </c>
      <c r="AD10" s="142">
        <v>388.78699999999998</v>
      </c>
      <c r="AE10" s="91">
        <f t="shared" ref="AE10:AE13" si="21">AD10/$B10</f>
        <v>9.734447023357945E-2</v>
      </c>
      <c r="AF10" s="92">
        <f t="shared" ref="AF10:AF13" si="22">AD10-$C10</f>
        <v>-132.791</v>
      </c>
      <c r="AG10" s="93">
        <f t="shared" ref="AG10:AG13" si="23">ROUND((AE10-$D10)*100,2)</f>
        <v>-3.32</v>
      </c>
      <c r="AH10" s="91">
        <f t="shared" ref="AH10:AH13" si="24">(AD10-$C10)/$C10</f>
        <v>-0.25459471066647749</v>
      </c>
      <c r="AI10" s="144">
        <v>292.351</v>
      </c>
      <c r="AJ10" s="95">
        <f t="shared" ref="AJ10:AJ13" si="25">AI10/$B10</f>
        <v>7.3198829223346432E-2</v>
      </c>
      <c r="AK10" s="96">
        <f t="shared" ref="AK10:AK13" si="26">AI10-$C10</f>
        <v>-229.22699999999998</v>
      </c>
      <c r="AL10" s="97">
        <f t="shared" ref="AL10:AL13" si="27">ROUND((AJ10-$D10)*100,2)</f>
        <v>-5.74</v>
      </c>
      <c r="AM10" s="95">
        <f t="shared" ref="AM10:AM13" si="28">(AI10-$C10)/$C10</f>
        <v>-0.43948747838290725</v>
      </c>
      <c r="AN10" s="146">
        <v>506.67700000000002</v>
      </c>
      <c r="AO10" s="99">
        <f t="shared" ref="AO10:AO13" si="29">AN10/$B10</f>
        <v>0.1268617627249351</v>
      </c>
      <c r="AP10" s="100">
        <f t="shared" ref="AP10:AP13" si="30">AN10-$C10</f>
        <v>-14.900999999999954</v>
      </c>
      <c r="AQ10" s="101">
        <f t="shared" ref="AQ10:AQ13" si="31">ROUND((AO10-$D10)*100,2)</f>
        <v>-0.37</v>
      </c>
      <c r="AR10" s="99">
        <f t="shared" ref="AR10:AR13" si="32">(AN10-$C10)/$C10</f>
        <v>-2.8569073082070091E-2</v>
      </c>
      <c r="AS10" s="371">
        <v>487.52</v>
      </c>
      <c r="AT10" s="372">
        <f t="shared" ref="AT10:AT13" si="33">AS10/$B10</f>
        <v>0.12206523399258375</v>
      </c>
      <c r="AU10" s="373">
        <f t="shared" ref="AU10:AU13" si="34">AS10-$C10</f>
        <v>-34.057999999999993</v>
      </c>
      <c r="AV10" s="374">
        <f t="shared" ref="AV10:AV13" si="35">ROUND((AT10-$D10)*100,2)</f>
        <v>-0.85</v>
      </c>
      <c r="AW10" s="372">
        <f t="shared" ref="AW10:AW13" si="36">(AS10-$C10)/$C10</f>
        <v>-6.5297999532188844E-2</v>
      </c>
    </row>
    <row r="11" spans="1:49" s="106" customFormat="1" x14ac:dyDescent="0.3">
      <c r="A11" s="130" t="s">
        <v>24</v>
      </c>
      <c r="B11" s="71">
        <v>1108.269</v>
      </c>
      <c r="C11" s="71">
        <v>151.751</v>
      </c>
      <c r="D11" s="72">
        <f t="shared" si="0"/>
        <v>0.13692614338215722</v>
      </c>
      <c r="E11" s="134">
        <v>149.37899999999999</v>
      </c>
      <c r="F11" s="74">
        <f t="shared" si="1"/>
        <v>0.13478586877373633</v>
      </c>
      <c r="G11" s="73">
        <f t="shared" si="2"/>
        <v>-2.3720000000000141</v>
      </c>
      <c r="H11" s="75">
        <f t="shared" si="3"/>
        <v>-0.21</v>
      </c>
      <c r="I11" s="74">
        <f t="shared" si="4"/>
        <v>-1.56308689893313E-2</v>
      </c>
      <c r="J11" s="136">
        <v>151.751</v>
      </c>
      <c r="K11" s="77">
        <f t="shared" si="5"/>
        <v>0.13692614338215722</v>
      </c>
      <c r="L11" s="76">
        <f t="shared" si="6"/>
        <v>0</v>
      </c>
      <c r="M11" s="78">
        <f t="shared" si="7"/>
        <v>0</v>
      </c>
      <c r="N11" s="77">
        <f t="shared" si="8"/>
        <v>0</v>
      </c>
      <c r="O11" s="276">
        <v>144.94800000000001</v>
      </c>
      <c r="P11" s="80">
        <f t="shared" si="9"/>
        <v>0.13078774196517273</v>
      </c>
      <c r="Q11" s="81">
        <f t="shared" si="10"/>
        <v>-6.8029999999999973</v>
      </c>
      <c r="R11" s="82">
        <f t="shared" si="11"/>
        <v>-0.61</v>
      </c>
      <c r="S11" s="80">
        <f t="shared" si="12"/>
        <v>-4.4830017594612206E-2</v>
      </c>
      <c r="T11" s="304">
        <v>134.06100000000001</v>
      </c>
      <c r="U11" s="84">
        <f t="shared" si="13"/>
        <v>0.12096431462036744</v>
      </c>
      <c r="V11" s="85">
        <f t="shared" si="14"/>
        <v>-17.689999999999998</v>
      </c>
      <c r="W11" s="86">
        <f t="shared" si="15"/>
        <v>-1.6</v>
      </c>
      <c r="X11" s="84">
        <f t="shared" si="16"/>
        <v>-0.1165725431792871</v>
      </c>
      <c r="Y11" s="140">
        <v>113.26300000000001</v>
      </c>
      <c r="Z11" s="87">
        <f t="shared" si="17"/>
        <v>0.10219811255209701</v>
      </c>
      <c r="AA11" s="88">
        <f t="shared" si="18"/>
        <v>-38.488</v>
      </c>
      <c r="AB11" s="89">
        <f t="shared" si="19"/>
        <v>-3.47</v>
      </c>
      <c r="AC11" s="87">
        <f t="shared" si="20"/>
        <v>-0.25362600575943484</v>
      </c>
      <c r="AD11" s="142">
        <v>107.351</v>
      </c>
      <c r="AE11" s="91">
        <f t="shared" si="21"/>
        <v>9.6863667575290829E-2</v>
      </c>
      <c r="AF11" s="92">
        <f t="shared" si="22"/>
        <v>-44.400000000000006</v>
      </c>
      <c r="AG11" s="93">
        <f t="shared" si="23"/>
        <v>-4.01</v>
      </c>
      <c r="AH11" s="91">
        <f t="shared" si="24"/>
        <v>-0.29258456286943746</v>
      </c>
      <c r="AI11" s="144">
        <v>85.063999999999993</v>
      </c>
      <c r="AJ11" s="95">
        <f t="shared" si="25"/>
        <v>7.6753928874668503E-2</v>
      </c>
      <c r="AK11" s="96">
        <f t="shared" si="26"/>
        <v>-66.687000000000012</v>
      </c>
      <c r="AL11" s="97">
        <f t="shared" si="27"/>
        <v>-6.02</v>
      </c>
      <c r="AM11" s="95">
        <f t="shared" si="28"/>
        <v>-0.43945015189356257</v>
      </c>
      <c r="AN11" s="146">
        <v>147.262</v>
      </c>
      <c r="AO11" s="99">
        <f t="shared" si="29"/>
        <v>0.13287568270880085</v>
      </c>
      <c r="AP11" s="100">
        <f t="shared" si="30"/>
        <v>-4.4890000000000043</v>
      </c>
      <c r="AQ11" s="101">
        <f t="shared" si="31"/>
        <v>-0.41</v>
      </c>
      <c r="AR11" s="99">
        <f t="shared" si="32"/>
        <v>-2.9581353664885266E-2</v>
      </c>
      <c r="AS11" s="371">
        <v>135.935</v>
      </c>
      <c r="AT11" s="372">
        <f t="shared" si="33"/>
        <v>0.12265523983798157</v>
      </c>
      <c r="AU11" s="373">
        <f t="shared" si="34"/>
        <v>-15.816000000000003</v>
      </c>
      <c r="AV11" s="374">
        <f t="shared" si="35"/>
        <v>-1.43</v>
      </c>
      <c r="AW11" s="372">
        <f t="shared" si="36"/>
        <v>-0.10422336590862664</v>
      </c>
    </row>
    <row r="12" spans="1:49" s="106" customFormat="1" x14ac:dyDescent="0.3">
      <c r="A12" s="130" t="s">
        <v>25</v>
      </c>
      <c r="B12" s="71">
        <v>2885.67</v>
      </c>
      <c r="C12" s="71">
        <v>369.827</v>
      </c>
      <c r="D12" s="72">
        <f t="shared" si="0"/>
        <v>0.12815983809652523</v>
      </c>
      <c r="E12" s="134">
        <v>360.36200000000002</v>
      </c>
      <c r="F12" s="74">
        <f t="shared" si="1"/>
        <v>0.12487983726482932</v>
      </c>
      <c r="G12" s="73">
        <f t="shared" si="2"/>
        <v>-9.464999999999975</v>
      </c>
      <c r="H12" s="75">
        <f t="shared" si="3"/>
        <v>-0.33</v>
      </c>
      <c r="I12" s="74">
        <f t="shared" si="4"/>
        <v>-2.559304756007532E-2</v>
      </c>
      <c r="J12" s="136">
        <v>369.827</v>
      </c>
      <c r="K12" s="77">
        <f t="shared" si="5"/>
        <v>0.12815983809652523</v>
      </c>
      <c r="L12" s="76">
        <f t="shared" si="6"/>
        <v>0</v>
      </c>
      <c r="M12" s="78">
        <f t="shared" si="7"/>
        <v>0</v>
      </c>
      <c r="N12" s="77">
        <f t="shared" si="8"/>
        <v>0</v>
      </c>
      <c r="O12" s="276">
        <v>345.15199999999999</v>
      </c>
      <c r="P12" s="80">
        <f t="shared" si="9"/>
        <v>0.11960896429598672</v>
      </c>
      <c r="Q12" s="81">
        <f t="shared" si="10"/>
        <v>-24.675000000000011</v>
      </c>
      <c r="R12" s="82">
        <f t="shared" si="11"/>
        <v>-0.86</v>
      </c>
      <c r="S12" s="80">
        <f t="shared" si="12"/>
        <v>-6.6720385477534117E-2</v>
      </c>
      <c r="T12" s="304">
        <v>336.97</v>
      </c>
      <c r="U12" s="84">
        <f t="shared" si="13"/>
        <v>0.11677357424792163</v>
      </c>
      <c r="V12" s="85">
        <f t="shared" si="14"/>
        <v>-32.856999999999971</v>
      </c>
      <c r="W12" s="86">
        <f t="shared" si="15"/>
        <v>-1.1399999999999999</v>
      </c>
      <c r="X12" s="84">
        <f t="shared" si="16"/>
        <v>-8.8844243389476621E-2</v>
      </c>
      <c r="Y12" s="140">
        <v>287.226</v>
      </c>
      <c r="Z12" s="87">
        <f t="shared" si="17"/>
        <v>9.9535289898013288E-2</v>
      </c>
      <c r="AA12" s="88">
        <f t="shared" si="18"/>
        <v>-82.600999999999999</v>
      </c>
      <c r="AB12" s="89">
        <f t="shared" si="19"/>
        <v>-2.86</v>
      </c>
      <c r="AC12" s="87">
        <f t="shared" si="20"/>
        <v>-0.22335037733859345</v>
      </c>
      <c r="AD12" s="142">
        <v>281.43599999999998</v>
      </c>
      <c r="AE12" s="91">
        <f t="shared" si="21"/>
        <v>9.7528823462142228E-2</v>
      </c>
      <c r="AF12" s="92">
        <f t="shared" si="22"/>
        <v>-88.39100000000002</v>
      </c>
      <c r="AG12" s="93">
        <f t="shared" si="23"/>
        <v>-3.06</v>
      </c>
      <c r="AH12" s="91">
        <f t="shared" si="24"/>
        <v>-0.23900634621052552</v>
      </c>
      <c r="AI12" s="144">
        <v>207.28700000000001</v>
      </c>
      <c r="AJ12" s="95">
        <f t="shared" si="25"/>
        <v>7.1833231104041689E-2</v>
      </c>
      <c r="AK12" s="96">
        <f t="shared" si="26"/>
        <v>-162.54</v>
      </c>
      <c r="AL12" s="97">
        <f t="shared" si="27"/>
        <v>-5.63</v>
      </c>
      <c r="AM12" s="95">
        <f t="shared" si="28"/>
        <v>-0.43950279454988411</v>
      </c>
      <c r="AN12" s="146">
        <v>359.41500000000002</v>
      </c>
      <c r="AO12" s="99">
        <f t="shared" si="29"/>
        <v>0.1245516639116739</v>
      </c>
      <c r="AP12" s="100">
        <f t="shared" si="30"/>
        <v>-10.411999999999978</v>
      </c>
      <c r="AQ12" s="101">
        <f t="shared" si="31"/>
        <v>-0.36</v>
      </c>
      <c r="AR12" s="99">
        <f t="shared" si="32"/>
        <v>-2.815370429957785E-2</v>
      </c>
      <c r="AS12" s="371">
        <v>351.58499999999998</v>
      </c>
      <c r="AT12" s="372">
        <f t="shared" si="33"/>
        <v>0.12183825593363065</v>
      </c>
      <c r="AU12" s="373">
        <f t="shared" si="34"/>
        <v>-18.242000000000019</v>
      </c>
      <c r="AV12" s="374">
        <f t="shared" si="35"/>
        <v>-0.63</v>
      </c>
      <c r="AW12" s="372">
        <f t="shared" si="36"/>
        <v>-4.9325765831050784E-2</v>
      </c>
    </row>
    <row r="13" spans="1:49" s="106" customFormat="1" x14ac:dyDescent="0.3">
      <c r="A13" s="129" t="s">
        <v>26</v>
      </c>
      <c r="B13" s="71">
        <v>14885.93</v>
      </c>
      <c r="C13" s="71">
        <v>1962.029</v>
      </c>
      <c r="D13" s="72">
        <f t="shared" si="0"/>
        <v>0.13180426080197877</v>
      </c>
      <c r="E13" s="134">
        <v>1956.181</v>
      </c>
      <c r="F13" s="74">
        <f t="shared" si="1"/>
        <v>0.13141140661013453</v>
      </c>
      <c r="G13" s="73">
        <f t="shared" si="2"/>
        <v>-5.8479999999999563</v>
      </c>
      <c r="H13" s="75">
        <f t="shared" si="3"/>
        <v>-0.04</v>
      </c>
      <c r="I13" s="74">
        <f t="shared" si="4"/>
        <v>-2.9805879525735637E-3</v>
      </c>
      <c r="J13" s="136">
        <v>1962.029</v>
      </c>
      <c r="K13" s="77">
        <f t="shared" si="5"/>
        <v>0.13180426080197877</v>
      </c>
      <c r="L13" s="76">
        <f t="shared" si="6"/>
        <v>0</v>
      </c>
      <c r="M13" s="78">
        <f t="shared" si="7"/>
        <v>0</v>
      </c>
      <c r="N13" s="77">
        <f t="shared" si="8"/>
        <v>0</v>
      </c>
      <c r="O13" s="276">
        <v>1941.8889999999999</v>
      </c>
      <c r="P13" s="80">
        <f t="shared" si="9"/>
        <v>0.13045130536016225</v>
      </c>
      <c r="Q13" s="81">
        <f t="shared" si="10"/>
        <v>-20.1400000000001</v>
      </c>
      <c r="R13" s="82">
        <f t="shared" si="11"/>
        <v>-0.14000000000000001</v>
      </c>
      <c r="S13" s="80">
        <f t="shared" si="12"/>
        <v>-1.0264883954314692E-2</v>
      </c>
      <c r="T13" s="304">
        <v>1926.9659999999999</v>
      </c>
      <c r="U13" s="84">
        <f t="shared" si="13"/>
        <v>0.12944881508914793</v>
      </c>
      <c r="V13" s="85">
        <f t="shared" si="14"/>
        <v>-35.063000000000102</v>
      </c>
      <c r="W13" s="86">
        <f t="shared" si="15"/>
        <v>-0.24</v>
      </c>
      <c r="X13" s="84">
        <f t="shared" si="16"/>
        <v>-1.7870785803879609E-2</v>
      </c>
      <c r="Y13" s="140">
        <v>1872.8910000000001</v>
      </c>
      <c r="Z13" s="87">
        <f t="shared" si="17"/>
        <v>0.125816190187647</v>
      </c>
      <c r="AA13" s="88">
        <f t="shared" si="18"/>
        <v>-89.13799999999992</v>
      </c>
      <c r="AB13" s="89">
        <f t="shared" si="19"/>
        <v>-0.6</v>
      </c>
      <c r="AC13" s="87">
        <f t="shared" si="20"/>
        <v>-4.5431540512398096E-2</v>
      </c>
      <c r="AD13" s="142">
        <v>1864.3879999999999</v>
      </c>
      <c r="AE13" s="91">
        <f t="shared" si="21"/>
        <v>0.12524497965528522</v>
      </c>
      <c r="AF13" s="92">
        <f t="shared" si="22"/>
        <v>-97.641000000000076</v>
      </c>
      <c r="AG13" s="93">
        <f t="shared" si="23"/>
        <v>-0.66</v>
      </c>
      <c r="AH13" s="91">
        <f t="shared" si="24"/>
        <v>-4.9765319472851864E-2</v>
      </c>
      <c r="AI13" s="144">
        <v>1782.713</v>
      </c>
      <c r="AJ13" s="95">
        <f t="shared" si="25"/>
        <v>0.11975825494275466</v>
      </c>
      <c r="AK13" s="96">
        <f t="shared" si="26"/>
        <v>-179.31600000000003</v>
      </c>
      <c r="AL13" s="97">
        <f t="shared" si="27"/>
        <v>-1.2</v>
      </c>
      <c r="AM13" s="95">
        <f t="shared" si="28"/>
        <v>-9.1393144545773811E-2</v>
      </c>
      <c r="AN13" s="146">
        <v>1953.9770000000001</v>
      </c>
      <c r="AO13" s="99">
        <f t="shared" si="29"/>
        <v>0.13126334733536971</v>
      </c>
      <c r="AP13" s="100">
        <f t="shared" si="30"/>
        <v>-8.0519999999999072</v>
      </c>
      <c r="AQ13" s="101">
        <f t="shared" si="31"/>
        <v>-0.05</v>
      </c>
      <c r="AR13" s="99">
        <f t="shared" si="32"/>
        <v>-4.1039148758758954E-3</v>
      </c>
      <c r="AS13" s="371">
        <v>1938.8630000000001</v>
      </c>
      <c r="AT13" s="372">
        <f t="shared" si="33"/>
        <v>0.13024802615624284</v>
      </c>
      <c r="AU13" s="373">
        <f t="shared" si="34"/>
        <v>-23.16599999999994</v>
      </c>
      <c r="AV13" s="374">
        <f t="shared" si="35"/>
        <v>-0.16</v>
      </c>
      <c r="AW13" s="372">
        <f t="shared" si="36"/>
        <v>-1.1807164929774199E-2</v>
      </c>
    </row>
    <row r="14" spans="1:49" s="106" customFormat="1" ht="14.5" x14ac:dyDescent="0.3">
      <c r="A14" s="207" t="s">
        <v>163</v>
      </c>
      <c r="B14" s="107"/>
      <c r="C14" s="107"/>
      <c r="D14" s="107"/>
      <c r="E14" s="135"/>
      <c r="F14" s="74"/>
      <c r="G14" s="108"/>
      <c r="H14" s="109"/>
      <c r="I14" s="74"/>
      <c r="J14" s="137"/>
      <c r="K14" s="77"/>
      <c r="L14" s="110"/>
      <c r="M14" s="111"/>
      <c r="N14" s="77"/>
      <c r="O14" s="278"/>
      <c r="P14" s="80"/>
      <c r="Q14" s="112"/>
      <c r="R14" s="113"/>
      <c r="S14" s="80"/>
      <c r="T14" s="303"/>
      <c r="U14" s="84"/>
      <c r="V14" s="114"/>
      <c r="W14" s="115"/>
      <c r="X14" s="84"/>
      <c r="Y14" s="141"/>
      <c r="Z14" s="87"/>
      <c r="AA14" s="116"/>
      <c r="AB14" s="117"/>
      <c r="AC14" s="87"/>
      <c r="AD14" s="143"/>
      <c r="AE14" s="91"/>
      <c r="AF14" s="118"/>
      <c r="AG14" s="119"/>
      <c r="AH14" s="91"/>
      <c r="AI14" s="145"/>
      <c r="AJ14" s="95"/>
      <c r="AK14" s="120"/>
      <c r="AL14" s="121"/>
      <c r="AM14" s="95"/>
      <c r="AN14" s="147"/>
      <c r="AO14" s="99"/>
      <c r="AP14" s="122"/>
      <c r="AQ14" s="123"/>
      <c r="AR14" s="99"/>
      <c r="AS14" s="375"/>
      <c r="AT14" s="372"/>
      <c r="AU14" s="376"/>
      <c r="AV14" s="377"/>
      <c r="AW14" s="372"/>
    </row>
    <row r="15" spans="1:49" s="106" customFormat="1" x14ac:dyDescent="0.3">
      <c r="A15" s="129" t="s">
        <v>27</v>
      </c>
      <c r="B15" s="71">
        <v>1627.8</v>
      </c>
      <c r="C15" s="71">
        <v>328.16</v>
      </c>
      <c r="D15" s="72">
        <f t="shared" ref="D15:D19" si="37">C15/$B15</f>
        <v>0.20159724781914243</v>
      </c>
      <c r="E15" s="134">
        <v>326.53399999999999</v>
      </c>
      <c r="F15" s="74">
        <f t="shared" ref="F15:F19" si="38">E15/$B15</f>
        <v>0.20059835360609413</v>
      </c>
      <c r="G15" s="73">
        <f t="shared" ref="G15:G22" si="39">E15-$C15</f>
        <v>-1.6260000000000332</v>
      </c>
      <c r="H15" s="75">
        <f t="shared" ref="H15:H22" si="40">ROUND((F15-$D15)*100,2)</f>
        <v>-0.1</v>
      </c>
      <c r="I15" s="74">
        <f t="shared" ref="I15:I22" si="41">(E15-$C15)/$C15</f>
        <v>-4.9549000487568049E-3</v>
      </c>
      <c r="J15" s="136">
        <v>328.16</v>
      </c>
      <c r="K15" s="77">
        <f t="shared" ref="K15:K19" si="42">J15/$B15</f>
        <v>0.20159724781914243</v>
      </c>
      <c r="L15" s="76">
        <f t="shared" ref="L15:L22" si="43">J15-$C15</f>
        <v>0</v>
      </c>
      <c r="M15" s="78">
        <f t="shared" ref="M15:M22" si="44">ROUND((K15-$D15)*100,2)</f>
        <v>0</v>
      </c>
      <c r="N15" s="77">
        <f t="shared" ref="N15:N22" si="45">(J15-$C15)/$C15</f>
        <v>0</v>
      </c>
      <c r="O15" s="276">
        <v>325.113</v>
      </c>
      <c r="P15" s="80">
        <f t="shared" ref="P15:P19" si="46">O15/$B15</f>
        <v>0.19972539624032437</v>
      </c>
      <c r="Q15" s="81">
        <f t="shared" ref="Q15:Q22" si="47">O15-$C15</f>
        <v>-3.0470000000000255</v>
      </c>
      <c r="R15" s="82">
        <f t="shared" ref="R15:R22" si="48">ROUND((P15-$D15)*100,2)</f>
        <v>-0.19</v>
      </c>
      <c r="S15" s="80">
        <f t="shared" ref="S15:S22" si="49">(O15-$C15)/$C15</f>
        <v>-9.2851048269137777E-3</v>
      </c>
      <c r="T15" s="304">
        <v>323.46600000000001</v>
      </c>
      <c r="U15" s="84">
        <f t="shared" ref="U15:U19" si="50">T15/$B15</f>
        <v>0.19871360117950609</v>
      </c>
      <c r="V15" s="85">
        <f t="shared" ref="V15:V18" si="51">T15-$C15</f>
        <v>-4.6940000000000168</v>
      </c>
      <c r="W15" s="86">
        <f t="shared" ref="W15:W22" si="52">ROUND((U15-$D15)*100,2)</f>
        <v>-0.28999999999999998</v>
      </c>
      <c r="X15" s="84">
        <f t="shared" ref="X15:X22" si="53">(T15-$C15)/$C15</f>
        <v>-1.4303998049731889E-2</v>
      </c>
      <c r="Y15" s="140">
        <v>311.48599999999999</v>
      </c>
      <c r="Z15" s="87">
        <f t="shared" ref="Z15:Z19" si="54">Y15/$B15</f>
        <v>0.19135397468976534</v>
      </c>
      <c r="AA15" s="88">
        <f t="shared" ref="AA15:AA22" si="55">Y15-$C15</f>
        <v>-16.674000000000035</v>
      </c>
      <c r="AB15" s="89">
        <f t="shared" ref="AB15:AB22" si="56">ROUND((Z15-$D15)*100,2)</f>
        <v>-1.02</v>
      </c>
      <c r="AC15" s="87">
        <f t="shared" ref="AC15:AC22" si="57">(Y15-$C15)/$C15</f>
        <v>-5.0810580204778258E-2</v>
      </c>
      <c r="AD15" s="142">
        <v>310.358</v>
      </c>
      <c r="AE15" s="91">
        <f t="shared" ref="AE15:AE19" si="58">AD15/$B15</f>
        <v>0.19066101486669124</v>
      </c>
      <c r="AF15" s="92">
        <f t="shared" ref="AF15:AF22" si="59">AD15-$C15</f>
        <v>-17.802000000000021</v>
      </c>
      <c r="AG15" s="93">
        <f t="shared" ref="AG15:AG22" si="60">ROUND((AE15-$D15)*100,2)</f>
        <v>-1.0900000000000001</v>
      </c>
      <c r="AH15" s="91">
        <f t="shared" ref="AH15:AH22" si="61">(AD15-$C15)/$C15</f>
        <v>-5.4247927840078071E-2</v>
      </c>
      <c r="AI15" s="144">
        <v>293.24599999999998</v>
      </c>
      <c r="AJ15" s="95">
        <f t="shared" ref="AJ15:AJ19" si="62">AI15/$B15</f>
        <v>0.18014866691239709</v>
      </c>
      <c r="AK15" s="96">
        <f t="shared" ref="AK15:AK22" si="63">AI15-$C15</f>
        <v>-34.914000000000044</v>
      </c>
      <c r="AL15" s="97">
        <f t="shared" ref="AL15:AL22" si="64">ROUND((AJ15-$D15)*100,2)</f>
        <v>-2.14</v>
      </c>
      <c r="AM15" s="95">
        <f t="shared" ref="AM15:AM22" si="65">(AI15-$C15)/$C15</f>
        <v>-0.10639322281813762</v>
      </c>
      <c r="AN15" s="146">
        <v>326.53399999999999</v>
      </c>
      <c r="AO15" s="99">
        <f t="shared" ref="AO15:AO19" si="66">AN15/$B15</f>
        <v>0.20059835360609413</v>
      </c>
      <c r="AP15" s="100">
        <f t="shared" ref="AP15:AP22" si="67">AN15-$C15</f>
        <v>-1.6260000000000332</v>
      </c>
      <c r="AQ15" s="101">
        <f t="shared" ref="AQ15:AQ22" si="68">ROUND((AO15-$D15)*100,2)</f>
        <v>-0.1</v>
      </c>
      <c r="AR15" s="99">
        <f t="shared" ref="AR15:AR22" si="69">(AN15-$C15)/$C15</f>
        <v>-4.9549000487568049E-3</v>
      </c>
      <c r="AS15" s="371">
        <v>324.416</v>
      </c>
      <c r="AT15" s="372">
        <f t="shared" ref="AT15:AT19" si="70">AS15/$B15</f>
        <v>0.19929721095957734</v>
      </c>
      <c r="AU15" s="373">
        <f t="shared" ref="AU15:AU22" si="71">AS15-$C15</f>
        <v>-3.7440000000000282</v>
      </c>
      <c r="AV15" s="374">
        <f t="shared" ref="AV15:AV22" si="72">ROUND((AT15-$D15)*100,2)</f>
        <v>-0.23</v>
      </c>
      <c r="AW15" s="372">
        <f t="shared" ref="AW15:AW22" si="73">(AS15-$C15)/$C15</f>
        <v>-1.1409068746952791E-2</v>
      </c>
    </row>
    <row r="16" spans="1:49" s="106" customFormat="1" x14ac:dyDescent="0.3">
      <c r="A16" s="129" t="s">
        <v>28</v>
      </c>
      <c r="B16" s="71">
        <v>2625.71</v>
      </c>
      <c r="C16" s="71">
        <v>437.81700000000001</v>
      </c>
      <c r="D16" s="72">
        <f t="shared" si="37"/>
        <v>0.16674232874155942</v>
      </c>
      <c r="E16" s="134">
        <v>432.351</v>
      </c>
      <c r="F16" s="74">
        <f t="shared" si="38"/>
        <v>0.16466060608368785</v>
      </c>
      <c r="G16" s="73">
        <f t="shared" si="39"/>
        <v>-5.4660000000000082</v>
      </c>
      <c r="H16" s="75">
        <f t="shared" si="40"/>
        <v>-0.21</v>
      </c>
      <c r="I16" s="74">
        <f t="shared" si="41"/>
        <v>-1.2484668251803855E-2</v>
      </c>
      <c r="J16" s="136">
        <v>437.81700000000001</v>
      </c>
      <c r="K16" s="77">
        <f t="shared" si="42"/>
        <v>0.16674232874155942</v>
      </c>
      <c r="L16" s="76">
        <f t="shared" si="43"/>
        <v>0</v>
      </c>
      <c r="M16" s="78">
        <f t="shared" si="44"/>
        <v>0</v>
      </c>
      <c r="N16" s="77">
        <f t="shared" si="45"/>
        <v>0</v>
      </c>
      <c r="O16" s="276">
        <v>426.779</v>
      </c>
      <c r="P16" s="80">
        <f t="shared" si="46"/>
        <v>0.16253851339256811</v>
      </c>
      <c r="Q16" s="81">
        <f t="shared" si="47"/>
        <v>-11.038000000000011</v>
      </c>
      <c r="R16" s="82">
        <f t="shared" si="48"/>
        <v>-0.42</v>
      </c>
      <c r="S16" s="80">
        <f t="shared" si="49"/>
        <v>-2.52114467916961E-2</v>
      </c>
      <c r="T16" s="304">
        <v>422.19</v>
      </c>
      <c r="U16" s="84">
        <f t="shared" si="50"/>
        <v>0.16079079563241941</v>
      </c>
      <c r="V16" s="85">
        <f t="shared" si="51"/>
        <v>-15.62700000000001</v>
      </c>
      <c r="W16" s="86">
        <f t="shared" si="52"/>
        <v>-0.6</v>
      </c>
      <c r="X16" s="84">
        <f t="shared" si="53"/>
        <v>-3.5692995018466643E-2</v>
      </c>
      <c r="Y16" s="140">
        <v>400.267</v>
      </c>
      <c r="Z16" s="87">
        <f t="shared" si="54"/>
        <v>0.1524414348880874</v>
      </c>
      <c r="AA16" s="88">
        <f t="shared" si="55"/>
        <v>-37.550000000000011</v>
      </c>
      <c r="AB16" s="89">
        <f t="shared" si="56"/>
        <v>-1.43</v>
      </c>
      <c r="AC16" s="87">
        <f t="shared" si="57"/>
        <v>-8.576642752565572E-2</v>
      </c>
      <c r="AD16" s="142">
        <v>396.92399999999998</v>
      </c>
      <c r="AE16" s="91">
        <f t="shared" si="58"/>
        <v>0.1511682554432896</v>
      </c>
      <c r="AF16" s="92">
        <f t="shared" si="59"/>
        <v>-40.893000000000029</v>
      </c>
      <c r="AG16" s="93">
        <f t="shared" si="60"/>
        <v>-1.56</v>
      </c>
      <c r="AH16" s="91">
        <f t="shared" si="61"/>
        <v>-9.3402037837726784E-2</v>
      </c>
      <c r="AI16" s="144">
        <v>372.762</v>
      </c>
      <c r="AJ16" s="95">
        <f t="shared" si="62"/>
        <v>0.14196617295893302</v>
      </c>
      <c r="AK16" s="96">
        <f t="shared" si="63"/>
        <v>-65.055000000000007</v>
      </c>
      <c r="AL16" s="97">
        <f t="shared" si="64"/>
        <v>-2.48</v>
      </c>
      <c r="AM16" s="95">
        <f t="shared" si="65"/>
        <v>-0.14858947916595291</v>
      </c>
      <c r="AN16" s="146">
        <v>432.351</v>
      </c>
      <c r="AO16" s="99">
        <f t="shared" si="66"/>
        <v>0.16466060608368785</v>
      </c>
      <c r="AP16" s="100">
        <f t="shared" si="67"/>
        <v>-5.4660000000000082</v>
      </c>
      <c r="AQ16" s="101">
        <f t="shared" si="68"/>
        <v>-0.21</v>
      </c>
      <c r="AR16" s="99">
        <f t="shared" si="69"/>
        <v>-1.2484668251803855E-2</v>
      </c>
      <c r="AS16" s="371">
        <v>428.47</v>
      </c>
      <c r="AT16" s="372">
        <f t="shared" si="70"/>
        <v>0.16318252967768718</v>
      </c>
      <c r="AU16" s="373">
        <f t="shared" si="71"/>
        <v>-9.34699999999998</v>
      </c>
      <c r="AV16" s="374">
        <f t="shared" si="72"/>
        <v>-0.36</v>
      </c>
      <c r="AW16" s="372">
        <f t="shared" si="73"/>
        <v>-2.1349102478889534E-2</v>
      </c>
    </row>
    <row r="17" spans="1:49" s="106" customFormat="1" x14ac:dyDescent="0.3">
      <c r="A17" s="129" t="s">
        <v>29</v>
      </c>
      <c r="B17" s="71">
        <v>3645.79</v>
      </c>
      <c r="C17" s="71">
        <v>694.21</v>
      </c>
      <c r="D17" s="72">
        <f t="shared" si="37"/>
        <v>0.19041414892245578</v>
      </c>
      <c r="E17" s="134">
        <v>690.69200000000001</v>
      </c>
      <c r="F17" s="74">
        <f t="shared" si="38"/>
        <v>0.18944920031049511</v>
      </c>
      <c r="G17" s="73">
        <f t="shared" si="39"/>
        <v>-3.5180000000000291</v>
      </c>
      <c r="H17" s="75">
        <f t="shared" si="40"/>
        <v>-0.1</v>
      </c>
      <c r="I17" s="74">
        <f t="shared" si="41"/>
        <v>-5.0676308321689822E-3</v>
      </c>
      <c r="J17" s="136">
        <v>694.21</v>
      </c>
      <c r="K17" s="77">
        <f t="shared" si="42"/>
        <v>0.19041414892245578</v>
      </c>
      <c r="L17" s="76">
        <f t="shared" si="43"/>
        <v>0</v>
      </c>
      <c r="M17" s="78">
        <f t="shared" si="44"/>
        <v>0</v>
      </c>
      <c r="N17" s="77">
        <f t="shared" si="45"/>
        <v>0</v>
      </c>
      <c r="O17" s="276">
        <v>677.23900000000003</v>
      </c>
      <c r="P17" s="80">
        <f t="shared" si="46"/>
        <v>0.18575919073780991</v>
      </c>
      <c r="Q17" s="81">
        <f t="shared" si="47"/>
        <v>-16.971000000000004</v>
      </c>
      <c r="R17" s="82">
        <f t="shared" si="48"/>
        <v>-0.47</v>
      </c>
      <c r="S17" s="80">
        <f t="shared" si="49"/>
        <v>-2.4446493136082745E-2</v>
      </c>
      <c r="T17" s="304">
        <v>662.06100000000004</v>
      </c>
      <c r="U17" s="84">
        <f t="shared" si="50"/>
        <v>0.18159603268427421</v>
      </c>
      <c r="V17" s="85">
        <f t="shared" si="51"/>
        <v>-32.149000000000001</v>
      </c>
      <c r="W17" s="86">
        <f t="shared" si="52"/>
        <v>-0.88</v>
      </c>
      <c r="X17" s="84">
        <f t="shared" si="53"/>
        <v>-4.6310194321602972E-2</v>
      </c>
      <c r="Y17" s="140">
        <v>622.35199999999998</v>
      </c>
      <c r="Z17" s="87">
        <f t="shared" si="54"/>
        <v>0.17070429179958252</v>
      </c>
      <c r="AA17" s="88">
        <f t="shared" si="55"/>
        <v>-71.858000000000061</v>
      </c>
      <c r="AB17" s="89">
        <f t="shared" si="56"/>
        <v>-1.97</v>
      </c>
      <c r="AC17" s="87">
        <f t="shared" si="57"/>
        <v>-0.10351046513302899</v>
      </c>
      <c r="AD17" s="142">
        <v>612.11300000000006</v>
      </c>
      <c r="AE17" s="91">
        <f t="shared" si="58"/>
        <v>0.16789584699063853</v>
      </c>
      <c r="AF17" s="92">
        <f t="shared" si="59"/>
        <v>-82.09699999999998</v>
      </c>
      <c r="AG17" s="93">
        <f t="shared" si="60"/>
        <v>-2.25</v>
      </c>
      <c r="AH17" s="91">
        <f t="shared" si="61"/>
        <v>-0.11825960444245974</v>
      </c>
      <c r="AI17" s="144">
        <v>556.09400000000005</v>
      </c>
      <c r="AJ17" s="95">
        <f t="shared" si="62"/>
        <v>0.15253045293338346</v>
      </c>
      <c r="AK17" s="96">
        <f t="shared" si="63"/>
        <v>-138.11599999999999</v>
      </c>
      <c r="AL17" s="97">
        <f t="shared" si="64"/>
        <v>-3.79</v>
      </c>
      <c r="AM17" s="95">
        <f t="shared" si="65"/>
        <v>-0.198954206940263</v>
      </c>
      <c r="AN17" s="146">
        <v>689.01</v>
      </c>
      <c r="AO17" s="99">
        <f t="shared" si="66"/>
        <v>0.18898784625554407</v>
      </c>
      <c r="AP17" s="100">
        <f t="shared" si="67"/>
        <v>-5.2000000000000455</v>
      </c>
      <c r="AQ17" s="101">
        <f t="shared" si="68"/>
        <v>-0.14000000000000001</v>
      </c>
      <c r="AR17" s="99">
        <f t="shared" si="69"/>
        <v>-7.4905288025237972E-3</v>
      </c>
      <c r="AS17" s="371">
        <v>672.61099999999999</v>
      </c>
      <c r="AT17" s="372">
        <f t="shared" si="70"/>
        <v>0.1844897813642585</v>
      </c>
      <c r="AU17" s="373">
        <f t="shared" si="71"/>
        <v>-21.599000000000046</v>
      </c>
      <c r="AV17" s="374">
        <f t="shared" si="72"/>
        <v>-0.59</v>
      </c>
      <c r="AW17" s="372">
        <f t="shared" si="73"/>
        <v>-3.1113063770328929E-2</v>
      </c>
    </row>
    <row r="18" spans="1:49" s="106" customFormat="1" x14ac:dyDescent="0.3">
      <c r="A18" s="129" t="s">
        <v>30</v>
      </c>
      <c r="B18" s="71">
        <v>10430.799999999999</v>
      </c>
      <c r="C18" s="71">
        <v>931.37599999999998</v>
      </c>
      <c r="D18" s="72">
        <f t="shared" si="37"/>
        <v>8.9290946044406946E-2</v>
      </c>
      <c r="E18" s="134">
        <v>925.79</v>
      </c>
      <c r="F18" s="74">
        <f t="shared" si="38"/>
        <v>8.8755416650688354E-2</v>
      </c>
      <c r="G18" s="73">
        <f t="shared" si="39"/>
        <v>-5.5860000000000127</v>
      </c>
      <c r="H18" s="75">
        <f t="shared" si="40"/>
        <v>-0.05</v>
      </c>
      <c r="I18" s="74">
        <f t="shared" si="41"/>
        <v>-5.9975777773960386E-3</v>
      </c>
      <c r="J18" s="136">
        <v>931.37599999999998</v>
      </c>
      <c r="K18" s="77">
        <f t="shared" si="42"/>
        <v>8.9290946044406946E-2</v>
      </c>
      <c r="L18" s="76">
        <f t="shared" si="43"/>
        <v>0</v>
      </c>
      <c r="M18" s="78">
        <f t="shared" si="44"/>
        <v>0</v>
      </c>
      <c r="N18" s="77">
        <f t="shared" si="45"/>
        <v>0</v>
      </c>
      <c r="O18" s="276">
        <v>914.94500000000005</v>
      </c>
      <c r="P18" s="80">
        <f t="shared" si="46"/>
        <v>8.7715707328296977E-2</v>
      </c>
      <c r="Q18" s="81">
        <f t="shared" si="47"/>
        <v>-16.430999999999926</v>
      </c>
      <c r="R18" s="82">
        <f t="shared" si="48"/>
        <v>-0.16</v>
      </c>
      <c r="S18" s="80">
        <f t="shared" si="49"/>
        <v>-1.7641639896239465E-2</v>
      </c>
      <c r="T18" s="304">
        <v>903.93899999999996</v>
      </c>
      <c r="U18" s="84">
        <f t="shared" si="50"/>
        <v>8.6660562948191897E-2</v>
      </c>
      <c r="V18" s="85">
        <f t="shared" si="51"/>
        <v>-27.437000000000012</v>
      </c>
      <c r="W18" s="86">
        <f t="shared" si="52"/>
        <v>-0.26</v>
      </c>
      <c r="X18" s="84">
        <f t="shared" si="53"/>
        <v>-2.9458564532476694E-2</v>
      </c>
      <c r="Y18" s="140">
        <v>862.27099999999996</v>
      </c>
      <c r="Z18" s="87">
        <f t="shared" si="54"/>
        <v>8.2665854967979444E-2</v>
      </c>
      <c r="AA18" s="88">
        <f t="shared" si="55"/>
        <v>-69.105000000000018</v>
      </c>
      <c r="AB18" s="89">
        <f t="shared" si="56"/>
        <v>-0.66</v>
      </c>
      <c r="AC18" s="87">
        <f t="shared" si="57"/>
        <v>-7.419667245022421E-2</v>
      </c>
      <c r="AD18" s="142">
        <v>857.46199999999999</v>
      </c>
      <c r="AE18" s="91">
        <f t="shared" si="58"/>
        <v>8.2204816504966069E-2</v>
      </c>
      <c r="AF18" s="92">
        <f t="shared" si="59"/>
        <v>-73.913999999999987</v>
      </c>
      <c r="AG18" s="93">
        <f t="shared" si="60"/>
        <v>-0.71</v>
      </c>
      <c r="AH18" s="91">
        <f t="shared" si="61"/>
        <v>-7.9360000687155333E-2</v>
      </c>
      <c r="AI18" s="144">
        <v>783.78800000000001</v>
      </c>
      <c r="AJ18" s="95">
        <f t="shared" si="62"/>
        <v>7.5141695747210191E-2</v>
      </c>
      <c r="AK18" s="96">
        <f t="shared" si="63"/>
        <v>-147.58799999999997</v>
      </c>
      <c r="AL18" s="97">
        <f t="shared" si="64"/>
        <v>-1.41</v>
      </c>
      <c r="AM18" s="95">
        <f t="shared" si="65"/>
        <v>-0.15846231811856862</v>
      </c>
      <c r="AN18" s="146">
        <v>922.89099999999996</v>
      </c>
      <c r="AO18" s="99">
        <f t="shared" si="66"/>
        <v>8.8477489741918172E-2</v>
      </c>
      <c r="AP18" s="100">
        <f t="shared" si="67"/>
        <v>-8.4850000000000136</v>
      </c>
      <c r="AQ18" s="101">
        <f t="shared" si="68"/>
        <v>-0.08</v>
      </c>
      <c r="AR18" s="99">
        <f t="shared" si="69"/>
        <v>-9.1101767707134542E-3</v>
      </c>
      <c r="AS18" s="371">
        <v>911.90099999999995</v>
      </c>
      <c r="AT18" s="372">
        <f t="shared" si="70"/>
        <v>8.7423879280592101E-2</v>
      </c>
      <c r="AU18" s="373">
        <f t="shared" si="71"/>
        <v>-19.475000000000023</v>
      </c>
      <c r="AV18" s="374">
        <f t="shared" si="72"/>
        <v>-0.19</v>
      </c>
      <c r="AW18" s="372">
        <f t="shared" si="73"/>
        <v>-2.0909922523234464E-2</v>
      </c>
    </row>
    <row r="19" spans="1:49" s="106" customFormat="1" x14ac:dyDescent="0.3">
      <c r="A19" s="129" t="s">
        <v>31</v>
      </c>
      <c r="B19" s="71">
        <v>549.71500000000003</v>
      </c>
      <c r="C19" s="71">
        <v>92.043999999999997</v>
      </c>
      <c r="D19" s="72">
        <f t="shared" si="37"/>
        <v>0.16743949137280226</v>
      </c>
      <c r="E19" s="134">
        <v>90.555000000000007</v>
      </c>
      <c r="F19" s="74">
        <f t="shared" si="38"/>
        <v>0.16473081505871223</v>
      </c>
      <c r="G19" s="73">
        <f t="shared" si="39"/>
        <v>-1.4889999999999901</v>
      </c>
      <c r="H19" s="75">
        <f t="shared" si="40"/>
        <v>-0.27</v>
      </c>
      <c r="I19" s="74">
        <f t="shared" si="41"/>
        <v>-1.6177045760723024E-2</v>
      </c>
      <c r="J19" s="136">
        <v>92.043999999999997</v>
      </c>
      <c r="K19" s="77">
        <f t="shared" si="42"/>
        <v>0.16743949137280226</v>
      </c>
      <c r="L19" s="76">
        <f t="shared" si="43"/>
        <v>0</v>
      </c>
      <c r="M19" s="78">
        <f t="shared" si="44"/>
        <v>0</v>
      </c>
      <c r="N19" s="77">
        <f t="shared" si="45"/>
        <v>0</v>
      </c>
      <c r="O19" s="276">
        <v>87.912999999999997</v>
      </c>
      <c r="P19" s="80">
        <f t="shared" si="46"/>
        <v>0.15992468824754644</v>
      </c>
      <c r="Q19" s="81">
        <f t="shared" si="47"/>
        <v>-4.1310000000000002</v>
      </c>
      <c r="R19" s="82">
        <f t="shared" si="48"/>
        <v>-0.75</v>
      </c>
      <c r="S19" s="80">
        <f t="shared" si="49"/>
        <v>-4.4880709226022344E-2</v>
      </c>
      <c r="T19" s="304">
        <v>86.340999999999994</v>
      </c>
      <c r="U19" s="84">
        <f t="shared" si="50"/>
        <v>0.15706502460365823</v>
      </c>
      <c r="V19" s="85">
        <f>T19-$C19</f>
        <v>-5.703000000000003</v>
      </c>
      <c r="W19" s="86">
        <f t="shared" si="52"/>
        <v>-1.04</v>
      </c>
      <c r="X19" s="84">
        <f t="shared" si="53"/>
        <v>-6.1959497631567544E-2</v>
      </c>
      <c r="Y19" s="140">
        <v>77.004000000000005</v>
      </c>
      <c r="Z19" s="87">
        <f t="shared" si="54"/>
        <v>0.14007985956359204</v>
      </c>
      <c r="AA19" s="88">
        <f t="shared" si="55"/>
        <v>-15.039999999999992</v>
      </c>
      <c r="AB19" s="89">
        <f t="shared" si="56"/>
        <v>-2.74</v>
      </c>
      <c r="AC19" s="87">
        <f t="shared" si="57"/>
        <v>-0.16340011298943974</v>
      </c>
      <c r="AD19" s="142">
        <v>76.317999999999998</v>
      </c>
      <c r="AE19" s="91">
        <f t="shared" si="58"/>
        <v>0.13883194018718789</v>
      </c>
      <c r="AF19" s="92">
        <f t="shared" si="59"/>
        <v>-15.725999999999999</v>
      </c>
      <c r="AG19" s="93">
        <f t="shared" si="60"/>
        <v>-2.86</v>
      </c>
      <c r="AH19" s="91">
        <f t="shared" si="61"/>
        <v>-0.17085307027074007</v>
      </c>
      <c r="AI19" s="144">
        <v>69.174000000000007</v>
      </c>
      <c r="AJ19" s="95">
        <f t="shared" si="62"/>
        <v>0.12583611507781306</v>
      </c>
      <c r="AK19" s="96">
        <f t="shared" si="63"/>
        <v>-22.86999999999999</v>
      </c>
      <c r="AL19" s="97">
        <f t="shared" si="64"/>
        <v>-4.16</v>
      </c>
      <c r="AM19" s="95">
        <f t="shared" si="65"/>
        <v>-0.2484681239407239</v>
      </c>
      <c r="AN19" s="146">
        <v>89.867999999999995</v>
      </c>
      <c r="AO19" s="99">
        <f t="shared" si="66"/>
        <v>0.16348107655785268</v>
      </c>
      <c r="AP19" s="100">
        <f t="shared" si="67"/>
        <v>-2.1760000000000019</v>
      </c>
      <c r="AQ19" s="101">
        <f t="shared" si="68"/>
        <v>-0.4</v>
      </c>
      <c r="AR19" s="99">
        <f t="shared" si="69"/>
        <v>-2.3640867411238126E-2</v>
      </c>
      <c r="AS19" s="371">
        <v>88.984999999999999</v>
      </c>
      <c r="AT19" s="372">
        <f t="shared" si="70"/>
        <v>0.16187478966373484</v>
      </c>
      <c r="AU19" s="373">
        <f t="shared" si="71"/>
        <v>-3.0589999999999975</v>
      </c>
      <c r="AV19" s="374">
        <f t="shared" si="72"/>
        <v>-0.56000000000000005</v>
      </c>
      <c r="AW19" s="372">
        <f t="shared" si="73"/>
        <v>-3.3234105427838834E-2</v>
      </c>
    </row>
    <row r="20" spans="1:49" s="106" customFormat="1" x14ac:dyDescent="0.3">
      <c r="A20" s="128" t="s">
        <v>32</v>
      </c>
      <c r="B20" s="388"/>
      <c r="C20" s="388"/>
      <c r="D20" s="388"/>
      <c r="E20" s="389"/>
      <c r="F20" s="390"/>
      <c r="G20" s="391"/>
      <c r="H20" s="392"/>
      <c r="I20" s="390"/>
      <c r="J20" s="393"/>
      <c r="K20" s="394"/>
      <c r="L20" s="395"/>
      <c r="M20" s="396"/>
      <c r="N20" s="394"/>
      <c r="O20" s="506"/>
      <c r="P20" s="397"/>
      <c r="Q20" s="398"/>
      <c r="R20" s="399"/>
      <c r="S20" s="397"/>
      <c r="T20" s="507"/>
      <c r="U20" s="400"/>
      <c r="V20" s="401"/>
      <c r="W20" s="402"/>
      <c r="X20" s="400"/>
      <c r="Y20" s="403"/>
      <c r="Z20" s="404"/>
      <c r="AA20" s="405"/>
      <c r="AB20" s="406"/>
      <c r="AC20" s="404"/>
      <c r="AD20" s="407"/>
      <c r="AE20" s="408"/>
      <c r="AF20" s="409"/>
      <c r="AG20" s="410"/>
      <c r="AH20" s="408"/>
      <c r="AI20" s="411"/>
      <c r="AJ20" s="412"/>
      <c r="AK20" s="413"/>
      <c r="AL20" s="414"/>
      <c r="AM20" s="412"/>
      <c r="AN20" s="415"/>
      <c r="AO20" s="416"/>
      <c r="AP20" s="417"/>
      <c r="AQ20" s="418"/>
      <c r="AR20" s="416"/>
      <c r="AS20" s="375"/>
      <c r="AT20" s="372"/>
      <c r="AU20" s="373"/>
      <c r="AV20" s="374"/>
      <c r="AW20" s="372"/>
    </row>
    <row r="21" spans="1:49" s="106" customFormat="1" x14ac:dyDescent="0.3">
      <c r="A21" s="191" t="s">
        <v>33</v>
      </c>
      <c r="B21" s="195">
        <v>8135.46</v>
      </c>
      <c r="C21" s="71">
        <v>1459.43</v>
      </c>
      <c r="D21" s="72">
        <f>C21/$B21</f>
        <v>0.17939120836437031</v>
      </c>
      <c r="E21" s="134">
        <v>1446.5</v>
      </c>
      <c r="F21" s="74">
        <f t="shared" ref="F21:F22" si="74">E21/$B21</f>
        <v>0.17780186983895194</v>
      </c>
      <c r="G21" s="73">
        <f t="shared" si="39"/>
        <v>-12.930000000000064</v>
      </c>
      <c r="H21" s="75">
        <f t="shared" si="40"/>
        <v>-0.16</v>
      </c>
      <c r="I21" s="74">
        <f>(E21-$C21)/$C21</f>
        <v>-8.859623277581016E-3</v>
      </c>
      <c r="J21" s="136">
        <v>1459.43</v>
      </c>
      <c r="K21" s="77">
        <f t="shared" ref="K21:K22" si="75">J21/$B21</f>
        <v>0.17939120836437031</v>
      </c>
      <c r="L21" s="76">
        <f t="shared" si="43"/>
        <v>0</v>
      </c>
      <c r="M21" s="78">
        <f t="shared" si="44"/>
        <v>0</v>
      </c>
      <c r="N21" s="77">
        <f t="shared" si="45"/>
        <v>0</v>
      </c>
      <c r="O21" s="276">
        <v>1428.79</v>
      </c>
      <c r="P21" s="80">
        <f t="shared" ref="P21:P22" si="76">O21/$B21</f>
        <v>0.17562498002571458</v>
      </c>
      <c r="Q21" s="81">
        <f t="shared" si="47"/>
        <v>-30.6400000000001</v>
      </c>
      <c r="R21" s="82">
        <f t="shared" si="48"/>
        <v>-0.38</v>
      </c>
      <c r="S21" s="80">
        <f>(O21-$C21)/$C21</f>
        <v>-2.0994497851901151E-2</v>
      </c>
      <c r="T21" s="304">
        <v>1407.11</v>
      </c>
      <c r="U21" s="84">
        <f t="shared" ref="U21:U22" si="77">T21/$B21</f>
        <v>0.17296010305502085</v>
      </c>
      <c r="V21" s="85">
        <f t="shared" ref="V21:V22" si="78">T21-$C21</f>
        <v>-52.320000000000164</v>
      </c>
      <c r="W21" s="86">
        <f t="shared" si="52"/>
        <v>-0.64</v>
      </c>
      <c r="X21" s="84">
        <f>(T21-$C21)/$C21</f>
        <v>-3.5849612519956532E-2</v>
      </c>
      <c r="Y21" s="140">
        <v>1334.53</v>
      </c>
      <c r="Z21" s="87">
        <f t="shared" ref="Z21:Z22" si="79">Y21/$B21</f>
        <v>0.16403866529981095</v>
      </c>
      <c r="AA21" s="88">
        <f t="shared" si="55"/>
        <v>-124.90000000000009</v>
      </c>
      <c r="AB21" s="89">
        <f t="shared" si="56"/>
        <v>-1.54</v>
      </c>
      <c r="AC21" s="87">
        <f t="shared" si="57"/>
        <v>-8.5581357105171257E-2</v>
      </c>
      <c r="AD21" s="142">
        <v>1322.7</v>
      </c>
      <c r="AE21" s="91">
        <f t="shared" ref="AE21:AE22" si="80">AD21/$B21</f>
        <v>0.16258453732179864</v>
      </c>
      <c r="AF21" s="92">
        <f t="shared" si="59"/>
        <v>-136.73000000000002</v>
      </c>
      <c r="AG21" s="93">
        <f t="shared" si="60"/>
        <v>-1.68</v>
      </c>
      <c r="AH21" s="91">
        <f t="shared" si="61"/>
        <v>-9.3687261465092542E-2</v>
      </c>
      <c r="AI21" s="144">
        <v>1230.1300000000001</v>
      </c>
      <c r="AJ21" s="95">
        <f t="shared" ref="AJ21:AJ22" si="81">AI21/$B21</f>
        <v>0.1512059551641825</v>
      </c>
      <c r="AK21" s="96">
        <f t="shared" si="63"/>
        <v>-229.29999999999995</v>
      </c>
      <c r="AL21" s="97">
        <f t="shared" si="64"/>
        <v>-2.82</v>
      </c>
      <c r="AM21" s="95">
        <f t="shared" si="65"/>
        <v>-0.15711613438123098</v>
      </c>
      <c r="AN21" s="146">
        <v>1444.3</v>
      </c>
      <c r="AO21" s="99">
        <f t="shared" ref="AO21:AO22" si="82">AN21/$B21</f>
        <v>0.17753144874413984</v>
      </c>
      <c r="AP21" s="100">
        <f t="shared" si="67"/>
        <v>-15.130000000000109</v>
      </c>
      <c r="AQ21" s="101">
        <f t="shared" si="68"/>
        <v>-0.19</v>
      </c>
      <c r="AR21" s="419">
        <f t="shared" si="69"/>
        <v>-1.0367061112900316E-2</v>
      </c>
      <c r="AS21" s="387">
        <v>1423.44</v>
      </c>
      <c r="AT21" s="372">
        <f t="shared" ref="AT21:AT22" si="83">AS21/$B21</f>
        <v>0.17496736509060337</v>
      </c>
      <c r="AU21" s="373">
        <f t="shared" si="71"/>
        <v>-35.990000000000009</v>
      </c>
      <c r="AV21" s="374">
        <f t="shared" si="72"/>
        <v>-0.44</v>
      </c>
      <c r="AW21" s="372">
        <f t="shared" si="73"/>
        <v>-2.4660312587791128E-2</v>
      </c>
    </row>
    <row r="22" spans="1:49" s="133" customFormat="1" x14ac:dyDescent="0.3">
      <c r="A22" s="386" t="s">
        <v>34</v>
      </c>
      <c r="B22" s="195">
        <v>10744.44</v>
      </c>
      <c r="C22" s="71">
        <v>1024.18</v>
      </c>
      <c r="D22" s="72">
        <f t="shared" ref="D22" si="84">C22/$B22</f>
        <v>9.5321859491979105E-2</v>
      </c>
      <c r="E22" s="134">
        <v>1019.42</v>
      </c>
      <c r="F22" s="74">
        <f t="shared" si="74"/>
        <v>9.4878839660326633E-2</v>
      </c>
      <c r="G22" s="73">
        <f t="shared" si="39"/>
        <v>-4.7600000000001046</v>
      </c>
      <c r="H22" s="75">
        <f t="shared" si="40"/>
        <v>-0.04</v>
      </c>
      <c r="I22" s="74">
        <f t="shared" si="41"/>
        <v>-4.6476205354528547E-3</v>
      </c>
      <c r="J22" s="136">
        <v>1024.18</v>
      </c>
      <c r="K22" s="77">
        <f t="shared" si="75"/>
        <v>9.5321859491979105E-2</v>
      </c>
      <c r="L22" s="76">
        <f t="shared" si="43"/>
        <v>0</v>
      </c>
      <c r="M22" s="78">
        <f t="shared" si="44"/>
        <v>0</v>
      </c>
      <c r="N22" s="77">
        <f t="shared" si="45"/>
        <v>0</v>
      </c>
      <c r="O22" s="276">
        <v>1003.2</v>
      </c>
      <c r="P22" s="80">
        <f t="shared" si="76"/>
        <v>9.3369221662552918E-2</v>
      </c>
      <c r="Q22" s="81">
        <f t="shared" si="47"/>
        <v>-20.980000000000018</v>
      </c>
      <c r="R22" s="82">
        <f t="shared" si="48"/>
        <v>-0.2</v>
      </c>
      <c r="S22" s="80">
        <f t="shared" si="49"/>
        <v>-2.048468042726866E-2</v>
      </c>
      <c r="T22" s="304">
        <v>990.89</v>
      </c>
      <c r="U22" s="84">
        <f t="shared" si="77"/>
        <v>9.2223512812207989E-2</v>
      </c>
      <c r="V22" s="85">
        <f t="shared" si="78"/>
        <v>-33.290000000000077</v>
      </c>
      <c r="W22" s="86">
        <f t="shared" si="52"/>
        <v>-0.31</v>
      </c>
      <c r="X22" s="84">
        <f t="shared" si="53"/>
        <v>-3.2504052022105566E-2</v>
      </c>
      <c r="Y22" s="140">
        <v>938.85</v>
      </c>
      <c r="Z22" s="87">
        <f t="shared" si="79"/>
        <v>8.7380077509856255E-2</v>
      </c>
      <c r="AA22" s="88">
        <f t="shared" si="55"/>
        <v>-85.330000000000041</v>
      </c>
      <c r="AB22" s="89">
        <f t="shared" si="56"/>
        <v>-0.79</v>
      </c>
      <c r="AC22" s="87">
        <f t="shared" si="57"/>
        <v>-8.3315432834072167E-2</v>
      </c>
      <c r="AD22" s="142">
        <v>930.48</v>
      </c>
      <c r="AE22" s="91">
        <f t="shared" si="80"/>
        <v>8.6601069948736273E-2</v>
      </c>
      <c r="AF22" s="92">
        <f t="shared" si="59"/>
        <v>-93.700000000000045</v>
      </c>
      <c r="AG22" s="93">
        <f t="shared" si="60"/>
        <v>-0.87</v>
      </c>
      <c r="AH22" s="91">
        <f t="shared" si="61"/>
        <v>-9.1487824405866197E-2</v>
      </c>
      <c r="AI22" s="144">
        <v>844.93</v>
      </c>
      <c r="AJ22" s="95">
        <f t="shared" si="81"/>
        <v>7.8638812260108479E-2</v>
      </c>
      <c r="AK22" s="96">
        <f t="shared" si="63"/>
        <v>-179.25000000000011</v>
      </c>
      <c r="AL22" s="97">
        <f t="shared" si="64"/>
        <v>-1.67</v>
      </c>
      <c r="AM22" s="95">
        <f t="shared" si="65"/>
        <v>-0.17501806323107277</v>
      </c>
      <c r="AN22" s="146">
        <v>1016.35</v>
      </c>
      <c r="AO22" s="99">
        <f t="shared" si="82"/>
        <v>9.4593110483189441E-2</v>
      </c>
      <c r="AP22" s="100">
        <f t="shared" si="67"/>
        <v>-7.8300000000000409</v>
      </c>
      <c r="AQ22" s="101">
        <f t="shared" si="68"/>
        <v>-7.0000000000000007E-2</v>
      </c>
      <c r="AR22" s="419">
        <f t="shared" si="69"/>
        <v>-7.6451405026460584E-3</v>
      </c>
      <c r="AS22" s="387">
        <v>1002.94</v>
      </c>
      <c r="AT22" s="372">
        <f t="shared" si="83"/>
        <v>9.3345023100319793E-2</v>
      </c>
      <c r="AU22" s="373">
        <f t="shared" si="71"/>
        <v>-21.240000000000009</v>
      </c>
      <c r="AV22" s="374">
        <f t="shared" si="72"/>
        <v>-0.2</v>
      </c>
      <c r="AW22" s="372">
        <f t="shared" si="73"/>
        <v>-2.0738542053154726E-2</v>
      </c>
    </row>
    <row r="23" spans="1:49" ht="15" customHeight="1" x14ac:dyDescent="0.3">
      <c r="A23" s="551" t="s">
        <v>35</v>
      </c>
      <c r="B23" s="551"/>
      <c r="C23" s="551"/>
      <c r="D23" s="551"/>
      <c r="E23" s="551"/>
      <c r="F23" s="551"/>
      <c r="G23" s="551"/>
      <c r="H23" s="551"/>
      <c r="I23" s="551"/>
    </row>
    <row r="24" spans="1:49" ht="41.25" customHeight="1" x14ac:dyDescent="0.3">
      <c r="A24" s="552" t="s">
        <v>36</v>
      </c>
      <c r="B24" s="552"/>
      <c r="C24" s="552"/>
      <c r="D24" s="552"/>
      <c r="E24" s="552"/>
      <c r="F24" s="552"/>
      <c r="G24" s="552"/>
      <c r="H24" s="552"/>
      <c r="I24" s="552"/>
    </row>
    <row r="25" spans="1:49" x14ac:dyDescent="0.3">
      <c r="E25" s="10"/>
    </row>
    <row r="26" spans="1:49" x14ac:dyDescent="0.3">
      <c r="B26" s="10"/>
      <c r="C26" s="10"/>
      <c r="E26" s="10"/>
    </row>
    <row r="28" spans="1:49" x14ac:dyDescent="0.3">
      <c r="B28" s="10"/>
    </row>
  </sheetData>
  <mergeCells count="13">
    <mergeCell ref="AN6:AR6"/>
    <mergeCell ref="AS6:AW6"/>
    <mergeCell ref="O6:S6"/>
    <mergeCell ref="T6:X6"/>
    <mergeCell ref="Y6:AC6"/>
    <mergeCell ref="AD6:AH6"/>
    <mergeCell ref="AI6:AM6"/>
    <mergeCell ref="E5:G5"/>
    <mergeCell ref="E6:I6"/>
    <mergeCell ref="A23:I23"/>
    <mergeCell ref="A24:I24"/>
    <mergeCell ref="J6:N6"/>
    <mergeCell ref="B6:D6"/>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AX52"/>
  <sheetViews>
    <sheetView zoomScale="70" zoomScaleNormal="70" workbookViewId="0">
      <pane xSplit="1" ySplit="7" topLeftCell="B8" activePane="bottomRight" state="frozen"/>
      <selection pane="topRight" activeCell="B1" sqref="B1"/>
      <selection pane="bottomLeft" activeCell="A8" sqref="A8"/>
      <selection pane="bottomRight" activeCell="B5" sqref="B5"/>
    </sheetView>
  </sheetViews>
  <sheetFormatPr defaultColWidth="9.1796875" defaultRowHeight="13" x14ac:dyDescent="0.3"/>
  <cols>
    <col min="1" max="1" width="53" style="1" customWidth="1"/>
    <col min="2" max="9" width="15.7265625" style="9" customWidth="1"/>
    <col min="10" max="49" width="15.7265625" style="1" customWidth="1"/>
    <col min="50" max="16384" width="9.1796875" style="1"/>
  </cols>
  <sheetData>
    <row r="1" spans="1:50" s="15" customFormat="1" x14ac:dyDescent="0.3">
      <c r="A1" s="13" t="s">
        <v>37</v>
      </c>
      <c r="B1" s="14" t="s">
        <v>38</v>
      </c>
      <c r="C1" s="20"/>
      <c r="D1" s="20"/>
      <c r="E1" s="20"/>
      <c r="F1" s="20"/>
      <c r="G1" s="20"/>
      <c r="H1" s="20"/>
      <c r="I1" s="20"/>
    </row>
    <row r="2" spans="1:50" s="15" customFormat="1" x14ac:dyDescent="0.3">
      <c r="A2" s="13" t="s">
        <v>160</v>
      </c>
      <c r="B2" s="14"/>
      <c r="C2" s="20"/>
      <c r="D2" s="20"/>
      <c r="E2" s="20"/>
      <c r="F2" s="20"/>
      <c r="G2" s="20"/>
      <c r="H2" s="20"/>
      <c r="I2" s="20"/>
    </row>
    <row r="3" spans="1:50" s="15" customFormat="1" ht="12.75" customHeight="1" x14ac:dyDescent="0.3">
      <c r="A3" s="19" t="s">
        <v>1</v>
      </c>
      <c r="B3" s="18"/>
      <c r="C3" s="18"/>
      <c r="D3" s="18"/>
      <c r="E3" s="18"/>
      <c r="F3" s="20"/>
      <c r="G3" s="20"/>
      <c r="H3" s="20"/>
      <c r="I3" s="20"/>
    </row>
    <row r="4" spans="1:50" s="15" customFormat="1" x14ac:dyDescent="0.3">
      <c r="A4" s="17" t="s">
        <v>2</v>
      </c>
      <c r="B4" s="20"/>
      <c r="C4" s="20"/>
      <c r="D4" s="20"/>
      <c r="E4" s="20"/>
      <c r="F4" s="20"/>
      <c r="G4" s="20"/>
      <c r="H4" s="20"/>
      <c r="I4" s="20"/>
      <c r="AR4" s="10"/>
    </row>
    <row r="5" spans="1:50" s="15" customFormat="1" x14ac:dyDescent="0.3">
      <c r="A5" s="15" t="s">
        <v>3</v>
      </c>
      <c r="B5" s="20"/>
      <c r="C5" s="20"/>
      <c r="D5" s="20"/>
      <c r="E5" s="549"/>
      <c r="F5" s="549"/>
      <c r="G5" s="549"/>
      <c r="H5" s="20"/>
      <c r="I5" s="20"/>
    </row>
    <row r="6" spans="1:50" s="15" customFormat="1" ht="26.25" customHeight="1" x14ac:dyDescent="0.3">
      <c r="B6" s="570" t="s">
        <v>162</v>
      </c>
      <c r="C6" s="570"/>
      <c r="D6" s="570"/>
      <c r="E6" s="565" t="s">
        <v>4</v>
      </c>
      <c r="F6" s="566"/>
      <c r="G6" s="566"/>
      <c r="H6" s="566"/>
      <c r="I6" s="566"/>
      <c r="J6" s="568" t="s">
        <v>5</v>
      </c>
      <c r="K6" s="569"/>
      <c r="L6" s="569"/>
      <c r="M6" s="569"/>
      <c r="N6" s="569"/>
      <c r="O6" s="563" t="s">
        <v>6</v>
      </c>
      <c r="P6" s="564"/>
      <c r="Q6" s="564"/>
      <c r="R6" s="564"/>
      <c r="S6" s="564"/>
      <c r="T6" s="574" t="s">
        <v>7</v>
      </c>
      <c r="U6" s="575"/>
      <c r="V6" s="575"/>
      <c r="W6" s="575"/>
      <c r="X6" s="575"/>
      <c r="Y6" s="576" t="s">
        <v>8</v>
      </c>
      <c r="Z6" s="577"/>
      <c r="AA6" s="577"/>
      <c r="AB6" s="577"/>
      <c r="AC6" s="577"/>
      <c r="AD6" s="578" t="s">
        <v>9</v>
      </c>
      <c r="AE6" s="579"/>
      <c r="AF6" s="579"/>
      <c r="AG6" s="579"/>
      <c r="AH6" s="579"/>
      <c r="AI6" s="580" t="s">
        <v>10</v>
      </c>
      <c r="AJ6" s="581"/>
      <c r="AK6" s="581"/>
      <c r="AL6" s="581"/>
      <c r="AM6" s="581"/>
      <c r="AN6" s="556" t="s">
        <v>11</v>
      </c>
      <c r="AO6" s="582"/>
      <c r="AP6" s="582"/>
      <c r="AQ6" s="582"/>
      <c r="AR6" s="582"/>
      <c r="AS6" s="571" t="s">
        <v>12</v>
      </c>
      <c r="AT6" s="572"/>
      <c r="AU6" s="572"/>
      <c r="AV6" s="572"/>
      <c r="AW6" s="573"/>
      <c r="AX6" s="342"/>
    </row>
    <row r="7" spans="1:50" s="15" customFormat="1" ht="51.75" customHeight="1" x14ac:dyDescent="0.3">
      <c r="B7" s="500" t="s">
        <v>13</v>
      </c>
      <c r="C7" s="464" t="s">
        <v>39</v>
      </c>
      <c r="D7" s="503" t="s">
        <v>40</v>
      </c>
      <c r="E7" s="465" t="s">
        <v>41</v>
      </c>
      <c r="F7" s="466" t="s">
        <v>42</v>
      </c>
      <c r="G7" s="466" t="s">
        <v>18</v>
      </c>
      <c r="H7" s="466" t="s">
        <v>19</v>
      </c>
      <c r="I7" s="466" t="s">
        <v>20</v>
      </c>
      <c r="J7" s="501" t="s">
        <v>41</v>
      </c>
      <c r="K7" s="502" t="s">
        <v>42</v>
      </c>
      <c r="L7" s="502" t="s">
        <v>18</v>
      </c>
      <c r="M7" s="502" t="s">
        <v>19</v>
      </c>
      <c r="N7" s="502" t="s">
        <v>20</v>
      </c>
      <c r="O7" s="469" t="s">
        <v>41</v>
      </c>
      <c r="P7" s="470" t="s">
        <v>42</v>
      </c>
      <c r="Q7" s="470" t="s">
        <v>18</v>
      </c>
      <c r="R7" s="470" t="s">
        <v>19</v>
      </c>
      <c r="S7" s="470" t="s">
        <v>20</v>
      </c>
      <c r="T7" s="484" t="s">
        <v>41</v>
      </c>
      <c r="U7" s="472" t="s">
        <v>42</v>
      </c>
      <c r="V7" s="472" t="s">
        <v>18</v>
      </c>
      <c r="W7" s="472" t="s">
        <v>19</v>
      </c>
      <c r="X7" s="472" t="s">
        <v>20</v>
      </c>
      <c r="Y7" s="473" t="s">
        <v>41</v>
      </c>
      <c r="Z7" s="474" t="s">
        <v>42</v>
      </c>
      <c r="AA7" s="474" t="s">
        <v>18</v>
      </c>
      <c r="AB7" s="474" t="s">
        <v>19</v>
      </c>
      <c r="AC7" s="474" t="s">
        <v>20</v>
      </c>
      <c r="AD7" s="485" t="s">
        <v>41</v>
      </c>
      <c r="AE7" s="476" t="s">
        <v>42</v>
      </c>
      <c r="AF7" s="476" t="s">
        <v>18</v>
      </c>
      <c r="AG7" s="476" t="s">
        <v>19</v>
      </c>
      <c r="AH7" s="476" t="s">
        <v>20</v>
      </c>
      <c r="AI7" s="477" t="s">
        <v>41</v>
      </c>
      <c r="AJ7" s="478" t="s">
        <v>42</v>
      </c>
      <c r="AK7" s="478" t="s">
        <v>18</v>
      </c>
      <c r="AL7" s="478" t="s">
        <v>19</v>
      </c>
      <c r="AM7" s="478" t="s">
        <v>20</v>
      </c>
      <c r="AN7" s="486" t="s">
        <v>41</v>
      </c>
      <c r="AO7" s="480" t="s">
        <v>42</v>
      </c>
      <c r="AP7" s="480" t="s">
        <v>18</v>
      </c>
      <c r="AQ7" s="480" t="s">
        <v>19</v>
      </c>
      <c r="AR7" s="480" t="s">
        <v>20</v>
      </c>
      <c r="AS7" s="481" t="s">
        <v>41</v>
      </c>
      <c r="AT7" s="482" t="s">
        <v>42</v>
      </c>
      <c r="AU7" s="482" t="s">
        <v>18</v>
      </c>
      <c r="AV7" s="482" t="s">
        <v>19</v>
      </c>
      <c r="AW7" s="482" t="s">
        <v>20</v>
      </c>
      <c r="AX7" s="342"/>
    </row>
    <row r="8" spans="1:50" ht="14.5" x14ac:dyDescent="0.3">
      <c r="A8" s="1" t="s">
        <v>21</v>
      </c>
      <c r="B8" s="463">
        <v>18879.900000000001</v>
      </c>
      <c r="C8" s="131"/>
      <c r="D8" s="132"/>
      <c r="E8" s="134"/>
      <c r="F8" s="74"/>
      <c r="G8" s="73"/>
      <c r="H8" s="148"/>
      <c r="I8" s="74"/>
      <c r="J8" s="349"/>
      <c r="K8" s="174"/>
      <c r="L8" s="175"/>
      <c r="M8" s="177"/>
      <c r="N8" s="174"/>
      <c r="O8" s="351"/>
      <c r="P8" s="80"/>
      <c r="Q8" s="81"/>
      <c r="R8" s="178"/>
      <c r="S8" s="80"/>
      <c r="T8" s="304"/>
      <c r="U8" s="84"/>
      <c r="V8" s="85"/>
      <c r="W8" s="179"/>
      <c r="X8" s="84"/>
      <c r="Y8" s="140"/>
      <c r="Z8" s="87"/>
      <c r="AA8" s="88"/>
      <c r="AB8" s="180"/>
      <c r="AC8" s="87"/>
      <c r="AD8" s="142"/>
      <c r="AE8" s="91"/>
      <c r="AF8" s="92"/>
      <c r="AG8" s="181"/>
      <c r="AH8" s="91"/>
      <c r="AI8" s="144"/>
      <c r="AJ8" s="95"/>
      <c r="AK8" s="96"/>
      <c r="AL8" s="182"/>
      <c r="AM8" s="95"/>
      <c r="AN8" s="146"/>
      <c r="AO8" s="99"/>
      <c r="AP8" s="100"/>
      <c r="AQ8" s="183"/>
      <c r="AR8" s="99"/>
      <c r="AS8" s="381"/>
      <c r="AT8" s="103"/>
      <c r="AU8" s="104"/>
      <c r="AV8" s="184"/>
      <c r="AW8" s="209"/>
    </row>
    <row r="9" spans="1:50" ht="14.5" x14ac:dyDescent="0.3">
      <c r="A9" s="7" t="s">
        <v>43</v>
      </c>
      <c r="B9" s="196"/>
      <c r="C9" s="107"/>
      <c r="D9" s="72"/>
      <c r="E9" s="135"/>
      <c r="F9" s="108"/>
      <c r="G9" s="73"/>
      <c r="H9" s="109"/>
      <c r="I9" s="74"/>
      <c r="J9" s="350"/>
      <c r="K9" s="210"/>
      <c r="L9" s="175"/>
      <c r="M9" s="188"/>
      <c r="N9" s="174"/>
      <c r="O9" s="352"/>
      <c r="P9" s="112"/>
      <c r="Q9" s="81"/>
      <c r="R9" s="113"/>
      <c r="S9" s="80"/>
      <c r="T9" s="303"/>
      <c r="U9" s="114"/>
      <c r="V9" s="85"/>
      <c r="W9" s="115"/>
      <c r="X9" s="84"/>
      <c r="Y9" s="141"/>
      <c r="Z9" s="116"/>
      <c r="AA9" s="88"/>
      <c r="AB9" s="117"/>
      <c r="AC9" s="87"/>
      <c r="AD9" s="143"/>
      <c r="AE9" s="118"/>
      <c r="AF9" s="92"/>
      <c r="AG9" s="119"/>
      <c r="AH9" s="91"/>
      <c r="AI9" s="145"/>
      <c r="AJ9" s="120"/>
      <c r="AK9" s="96"/>
      <c r="AL9" s="121"/>
      <c r="AM9" s="95"/>
      <c r="AN9" s="147"/>
      <c r="AO9" s="122"/>
      <c r="AP9" s="100"/>
      <c r="AQ9" s="123"/>
      <c r="AR9" s="99"/>
      <c r="AS9" s="382"/>
      <c r="AT9" s="125"/>
      <c r="AU9" s="104"/>
      <c r="AV9" s="126"/>
      <c r="AW9" s="209"/>
    </row>
    <row r="10" spans="1:50" x14ac:dyDescent="0.3">
      <c r="A10" s="4" t="s">
        <v>44</v>
      </c>
      <c r="B10" s="195"/>
      <c r="C10" s="71">
        <v>657.04899999999998</v>
      </c>
      <c r="D10" s="72">
        <f>C10/$B$8</f>
        <v>3.4801508482566114E-2</v>
      </c>
      <c r="E10" s="134">
        <v>648.99599999999998</v>
      </c>
      <c r="F10" s="74">
        <f>E10/$B$8</f>
        <v>3.4374970206409991E-2</v>
      </c>
      <c r="G10" s="73">
        <f>E10-$C10</f>
        <v>-8.0529999999999973</v>
      </c>
      <c r="H10" s="75">
        <f>ROUND((F10-$D10)*100,2)</f>
        <v>-0.04</v>
      </c>
      <c r="I10" s="74">
        <f>(E10-$C10)/$C10</f>
        <v>-1.2256315739008808E-2</v>
      </c>
      <c r="J10" s="349">
        <v>657.04899999999998</v>
      </c>
      <c r="K10" s="174">
        <f>J10/$B$8</f>
        <v>3.4801508482566114E-2</v>
      </c>
      <c r="L10" s="175">
        <f>J10-$C10</f>
        <v>0</v>
      </c>
      <c r="M10" s="176">
        <f>ROUND((K10-$D10)*100,2)</f>
        <v>0</v>
      </c>
      <c r="N10" s="174">
        <f>(J10-$C10)/$C10</f>
        <v>0</v>
      </c>
      <c r="O10" s="351">
        <v>642.97500000000002</v>
      </c>
      <c r="P10" s="80">
        <f>O10/$B$8</f>
        <v>3.4056059618959841E-2</v>
      </c>
      <c r="Q10" s="81">
        <f>O10-$C10</f>
        <v>-14.073999999999955</v>
      </c>
      <c r="R10" s="82">
        <f>ROUND((P10-$D10)*100,2)</f>
        <v>-7.0000000000000007E-2</v>
      </c>
      <c r="S10" s="80">
        <f>(O10-$C10)/$C10</f>
        <v>-2.1420015858786719E-2</v>
      </c>
      <c r="T10" s="304">
        <v>636.51700000000005</v>
      </c>
      <c r="U10" s="84">
        <f>T10/$B$8</f>
        <v>3.3714002722472047E-2</v>
      </c>
      <c r="V10" s="85">
        <f>T10-$C10</f>
        <v>-20.531999999999925</v>
      </c>
      <c r="W10" s="86">
        <f>ROUND((U10-$D10)*100,2)</f>
        <v>-0.11</v>
      </c>
      <c r="X10" s="84">
        <f>(T10-$C10)/$C10</f>
        <v>-3.1248810971479943E-2</v>
      </c>
      <c r="Y10" s="140">
        <v>611.947</v>
      </c>
      <c r="Z10" s="87">
        <f>Y10/$B$8</f>
        <v>3.2412618710904187E-2</v>
      </c>
      <c r="AA10" s="88">
        <f>Y10-$C10</f>
        <v>-45.101999999999975</v>
      </c>
      <c r="AB10" s="89">
        <f>ROUND((Z10-$D10)*100,2)</f>
        <v>-0.24</v>
      </c>
      <c r="AC10" s="87">
        <f>(Y10-$C10)/$C10</f>
        <v>-6.8643282312278051E-2</v>
      </c>
      <c r="AD10" s="142">
        <v>610.89599999999996</v>
      </c>
      <c r="AE10" s="91">
        <f>AD10/$B$8</f>
        <v>3.2356951043172891E-2</v>
      </c>
      <c r="AF10" s="92">
        <f>AD10-$C10</f>
        <v>-46.15300000000002</v>
      </c>
      <c r="AG10" s="93">
        <f>ROUND((AE10-$D10)*100,2)</f>
        <v>-0.24</v>
      </c>
      <c r="AH10" s="91">
        <f>(AD10-$C10)/$C10</f>
        <v>-7.0242858599586969E-2</v>
      </c>
      <c r="AI10" s="144">
        <v>585.71500000000003</v>
      </c>
      <c r="AJ10" s="95">
        <f>AI10/$B$8</f>
        <v>3.1023204572058115E-2</v>
      </c>
      <c r="AK10" s="96">
        <f>AI10-$C10</f>
        <v>-71.333999999999946</v>
      </c>
      <c r="AL10" s="97">
        <f>ROUND((AJ10-$D10)*100,2)</f>
        <v>-0.38</v>
      </c>
      <c r="AM10" s="95">
        <f>(AI10-$C10)/$C10</f>
        <v>-0.10856724536526187</v>
      </c>
      <c r="AN10" s="146">
        <v>647.10799999999995</v>
      </c>
      <c r="AO10" s="99">
        <f>AN10/$B$8</f>
        <v>3.4274969676746161E-2</v>
      </c>
      <c r="AP10" s="100">
        <f>AN10-$C10</f>
        <v>-9.9410000000000309</v>
      </c>
      <c r="AQ10" s="101">
        <f>ROUND((AO10-$D10)*100,2)</f>
        <v>-0.05</v>
      </c>
      <c r="AR10" s="99">
        <f>(AN10-$C10)/$C10</f>
        <v>-1.5129769621443806E-2</v>
      </c>
      <c r="AS10" s="381">
        <v>641.15</v>
      </c>
      <c r="AT10" s="103">
        <f>AS10/$B$8</f>
        <v>3.3959395971376961E-2</v>
      </c>
      <c r="AU10" s="104">
        <f>AS10-$C10</f>
        <v>-15.899000000000001</v>
      </c>
      <c r="AV10" s="105">
        <f>ROUND((AT10-$D10)*100,2)</f>
        <v>-0.08</v>
      </c>
      <c r="AW10" s="209">
        <f>(AS10-$C10)/$C10</f>
        <v>-2.4197586481373538E-2</v>
      </c>
    </row>
    <row r="11" spans="1:50" x14ac:dyDescent="0.3">
      <c r="A11" s="4" t="s">
        <v>45</v>
      </c>
      <c r="B11" s="195"/>
      <c r="C11" s="71">
        <v>2483.61</v>
      </c>
      <c r="D11" s="72">
        <f t="shared" ref="D11:D13" si="0">C11/$B$8</f>
        <v>0.13154783658811753</v>
      </c>
      <c r="E11" s="134">
        <v>2465.92</v>
      </c>
      <c r="F11" s="74">
        <f>E11/$B$8</f>
        <v>0.13061086128634156</v>
      </c>
      <c r="G11" s="73">
        <f>E11-$C11</f>
        <v>-17.690000000000055</v>
      </c>
      <c r="H11" s="75">
        <f>ROUND((F11-$D11)*100,2)</f>
        <v>-0.09</v>
      </c>
      <c r="I11" s="74">
        <f>(E11-$C11)/$C11</f>
        <v>-7.1226963975825732E-3</v>
      </c>
      <c r="J11" s="349">
        <v>2483.61</v>
      </c>
      <c r="K11" s="174">
        <f>J11/$B$8</f>
        <v>0.13154783658811753</v>
      </c>
      <c r="L11" s="175">
        <f>J11-$C11</f>
        <v>0</v>
      </c>
      <c r="M11" s="176">
        <f>ROUND((K11-$D11)*100,2)</f>
        <v>0</v>
      </c>
      <c r="N11" s="174">
        <f>(J11-$C11)/$C11</f>
        <v>0</v>
      </c>
      <c r="O11" s="351">
        <v>2431.9899999999998</v>
      </c>
      <c r="P11" s="80">
        <f>O11/$B$8</f>
        <v>0.12881371193703353</v>
      </c>
      <c r="Q11" s="81">
        <f>O11-$C11</f>
        <v>-51.620000000000346</v>
      </c>
      <c r="R11" s="82">
        <f>ROUND((P11-$D11)*100,2)</f>
        <v>-0.27</v>
      </c>
      <c r="S11" s="80">
        <f>(O11-$C11)/$C11</f>
        <v>-2.0784261619175452E-2</v>
      </c>
      <c r="T11" s="304">
        <v>2398</v>
      </c>
      <c r="U11" s="84">
        <f>T11/$B$8</f>
        <v>0.12701338460479134</v>
      </c>
      <c r="V11" s="85">
        <f>T11-$C11</f>
        <v>-85.610000000000127</v>
      </c>
      <c r="W11" s="86">
        <f>ROUND((U11-$D11)*100,2)</f>
        <v>-0.45</v>
      </c>
      <c r="X11" s="84">
        <f>(T11-$C11)/$C11</f>
        <v>-3.4469985223122841E-2</v>
      </c>
      <c r="Y11" s="140">
        <v>2273.38</v>
      </c>
      <c r="Z11" s="87">
        <f>Y11/$B$8</f>
        <v>0.12041271405039221</v>
      </c>
      <c r="AA11" s="88">
        <f>Y11-$C11</f>
        <v>-210.23000000000002</v>
      </c>
      <c r="AB11" s="89">
        <f>ROUND((Z11-$D11)*100,2)</f>
        <v>-1.1100000000000001</v>
      </c>
      <c r="AC11" s="87">
        <f>(Y11-$C11)/$C11</f>
        <v>-8.4646945373871102E-2</v>
      </c>
      <c r="AD11" s="142">
        <v>2253.1799999999998</v>
      </c>
      <c r="AE11" s="91">
        <f>AD11/$B$8</f>
        <v>0.11934279312920087</v>
      </c>
      <c r="AF11" s="92">
        <f>AD11-$C11</f>
        <v>-230.43000000000029</v>
      </c>
      <c r="AG11" s="93">
        <f>ROUND((AE11-$D11)*100,2)</f>
        <v>-1.22</v>
      </c>
      <c r="AH11" s="91">
        <f>(AD11-$C11)/$C11</f>
        <v>-9.2780267433292776E-2</v>
      </c>
      <c r="AI11" s="144">
        <v>2075.06</v>
      </c>
      <c r="AJ11" s="95">
        <f>AI11/$B$8</f>
        <v>0.10990842112511189</v>
      </c>
      <c r="AK11" s="96">
        <f>AI11-$C11</f>
        <v>-408.55000000000018</v>
      </c>
      <c r="AL11" s="97">
        <f>ROUND((AJ11-$D11)*100,2)</f>
        <v>-2.16</v>
      </c>
      <c r="AM11" s="95">
        <f>(AI11-$C11)/$C11</f>
        <v>-0.16449845185033082</v>
      </c>
      <c r="AN11" s="146">
        <v>2460.65</v>
      </c>
      <c r="AO11" s="99">
        <f>AN11/$B$8</f>
        <v>0.13033172845195154</v>
      </c>
      <c r="AP11" s="100">
        <f>AN11-$C11</f>
        <v>-22.960000000000036</v>
      </c>
      <c r="AQ11" s="101">
        <f>ROUND((AO11-$D11)*100,2)</f>
        <v>-0.12</v>
      </c>
      <c r="AR11" s="99">
        <f>(AN11-$C11)/$C11</f>
        <v>-9.2446076477385886E-3</v>
      </c>
      <c r="AS11" s="381">
        <v>2426.38</v>
      </c>
      <c r="AT11" s="103">
        <f>AS11/$B$8</f>
        <v>0.12851657053268289</v>
      </c>
      <c r="AU11" s="104">
        <f>AS11-$C11</f>
        <v>-57.230000000000018</v>
      </c>
      <c r="AV11" s="105">
        <f>ROUND((AT11-$D11)*100,2)</f>
        <v>-0.3</v>
      </c>
      <c r="AW11" s="209">
        <f>(AS11-$C11)/$C11</f>
        <v>-2.3043070369341407E-2</v>
      </c>
    </row>
    <row r="12" spans="1:50" x14ac:dyDescent="0.3">
      <c r="A12" s="4" t="s">
        <v>46</v>
      </c>
      <c r="B12" s="195"/>
      <c r="C12" s="71">
        <v>5782.33</v>
      </c>
      <c r="D12" s="72">
        <f t="shared" si="0"/>
        <v>0.30626910100159427</v>
      </c>
      <c r="E12" s="134">
        <v>5778.76</v>
      </c>
      <c r="F12" s="74">
        <f>E12/$B$8</f>
        <v>0.30608001101700749</v>
      </c>
      <c r="G12" s="73">
        <f>E12-$C12</f>
        <v>-3.569999999999709</v>
      </c>
      <c r="H12" s="75">
        <f>ROUND((F12-$D12)*100,2)</f>
        <v>-0.02</v>
      </c>
      <c r="I12" s="74">
        <f>(E12-$C12)/$C12</f>
        <v>-6.1739817685945093E-4</v>
      </c>
      <c r="J12" s="349">
        <v>5781.97</v>
      </c>
      <c r="K12" s="174">
        <f>J12/$B$8</f>
        <v>0.30625003310398891</v>
      </c>
      <c r="L12" s="175">
        <f>J12-$C12</f>
        <v>-0.35999999999967258</v>
      </c>
      <c r="M12" s="176">
        <f>ROUND((K12-$D12)*100,2)</f>
        <v>0</v>
      </c>
      <c r="N12" s="174">
        <f>(J12-$C12)/$C12</f>
        <v>-6.2258639683254431E-5</v>
      </c>
      <c r="O12" s="351">
        <v>5750.1</v>
      </c>
      <c r="P12" s="80">
        <f>O12/$B$8</f>
        <v>0.30456199450208954</v>
      </c>
      <c r="Q12" s="81">
        <f>O12-$C12</f>
        <v>-32.229999999999563</v>
      </c>
      <c r="R12" s="82">
        <f>ROUND((P12-$D12)*100,2)</f>
        <v>-0.17</v>
      </c>
      <c r="S12" s="80">
        <f>(O12-$C12)/$C12</f>
        <v>-5.5738776583141338E-3</v>
      </c>
      <c r="T12" s="304">
        <v>5717.74</v>
      </c>
      <c r="U12" s="84">
        <f>T12/$B$8</f>
        <v>0.30284800237289389</v>
      </c>
      <c r="V12" s="85">
        <f>T12-$C12</f>
        <v>-64.590000000000146</v>
      </c>
      <c r="W12" s="86">
        <f>ROUND((U12-$D12)*100,2)</f>
        <v>-0.34</v>
      </c>
      <c r="X12" s="84">
        <f>(T12-$C12)/$C12</f>
        <v>-1.117023760318075E-2</v>
      </c>
      <c r="Y12" s="140">
        <v>5527.75</v>
      </c>
      <c r="Z12" s="87">
        <f>Y12/$B$8</f>
        <v>0.29278491941164941</v>
      </c>
      <c r="AA12" s="88">
        <f>Y12-$C12</f>
        <v>-254.57999999999993</v>
      </c>
      <c r="AB12" s="89">
        <f>ROUND((Z12-$D12)*100,2)</f>
        <v>-1.35</v>
      </c>
      <c r="AC12" s="87">
        <f>(Y12-$C12)/$C12</f>
        <v>-4.402723469604812E-2</v>
      </c>
      <c r="AD12" s="142">
        <v>5485.32</v>
      </c>
      <c r="AE12" s="91">
        <f>AD12/$B$8</f>
        <v>0.29053755581332524</v>
      </c>
      <c r="AF12" s="92">
        <f>AD12-$C12</f>
        <v>-297.01000000000022</v>
      </c>
      <c r="AG12" s="93">
        <f>ROUND((AE12-$D12)*100,2)</f>
        <v>-1.57</v>
      </c>
      <c r="AH12" s="91">
        <f>(AD12-$C12)/$C12</f>
        <v>-5.1365107145389527E-2</v>
      </c>
      <c r="AI12" s="144">
        <v>5214.17</v>
      </c>
      <c r="AJ12" s="95">
        <f>AI12/$B$8</f>
        <v>0.27617572126971007</v>
      </c>
      <c r="AK12" s="96">
        <f>AI12-$C12</f>
        <v>-568.15999999999985</v>
      </c>
      <c r="AL12" s="97">
        <f>ROUND((AJ12-$D12)*100,2)</f>
        <v>-3.01</v>
      </c>
      <c r="AM12" s="95">
        <f>(AI12-$C12)/$C12</f>
        <v>-9.8257968673527776E-2</v>
      </c>
      <c r="AN12" s="146">
        <v>5773.05</v>
      </c>
      <c r="AO12" s="99">
        <f>AN12/$B$8</f>
        <v>0.30577757297443309</v>
      </c>
      <c r="AP12" s="100">
        <f>AN12-$C12</f>
        <v>-9.2799999999997453</v>
      </c>
      <c r="AQ12" s="101">
        <f>ROUND((AO12-$D12)*100,2)</f>
        <v>-0.05</v>
      </c>
      <c r="AR12" s="99">
        <f>(AN12-$C12)/$C12</f>
        <v>-1.6048893785030854E-3</v>
      </c>
      <c r="AS12" s="381">
        <v>5740.4</v>
      </c>
      <c r="AT12" s="103">
        <f>AS12/$B$8</f>
        <v>0.30404822059438869</v>
      </c>
      <c r="AU12" s="104">
        <f>AS12-$C12</f>
        <v>-41.930000000000291</v>
      </c>
      <c r="AV12" s="105">
        <f>ROUND((AT12-$D12)*100,2)</f>
        <v>-0.22</v>
      </c>
      <c r="AW12" s="209">
        <f>(AS12-$C12)/$C12</f>
        <v>-7.2514021164479187E-3</v>
      </c>
    </row>
    <row r="13" spans="1:50" x14ac:dyDescent="0.3">
      <c r="A13" s="4" t="s">
        <v>47</v>
      </c>
      <c r="B13" s="195"/>
      <c r="C13" s="71">
        <v>8250.7999999999993</v>
      </c>
      <c r="D13" s="72">
        <f t="shared" si="0"/>
        <v>0.43701502656264063</v>
      </c>
      <c r="E13" s="134">
        <v>8250.17</v>
      </c>
      <c r="F13" s="74">
        <f>E13/$B$8</f>
        <v>0.43698165774183123</v>
      </c>
      <c r="G13" s="73">
        <f>E13-$C13</f>
        <v>-0.62999999999919964</v>
      </c>
      <c r="H13" s="75">
        <f>ROUND((F13-$D13)*100,2)</f>
        <v>0</v>
      </c>
      <c r="I13" s="74">
        <f>(E13-$C13)/$C13</f>
        <v>-7.6356232122848651E-5</v>
      </c>
      <c r="J13" s="349">
        <v>8250.3700000000008</v>
      </c>
      <c r="K13" s="174">
        <f>J13/$B$8</f>
        <v>0.43699225101827871</v>
      </c>
      <c r="L13" s="175">
        <f>J13-$C13</f>
        <v>-0.42999999999847205</v>
      </c>
      <c r="M13" s="176">
        <f>ROUND((K13-$D13)*100,2)</f>
        <v>0</v>
      </c>
      <c r="N13" s="174">
        <f>(J13-$C13)/$C13</f>
        <v>-5.2116158432936455E-5</v>
      </c>
      <c r="O13" s="351">
        <v>8235.25</v>
      </c>
      <c r="P13" s="80">
        <f>O13/$B$8</f>
        <v>0.43619139931885231</v>
      </c>
      <c r="Q13" s="81">
        <f>O13-$C13</f>
        <v>-15.549999999999272</v>
      </c>
      <c r="R13" s="82">
        <f>ROUND((P13-$D13)*100,2)</f>
        <v>-0.08</v>
      </c>
      <c r="S13" s="80">
        <f>(O13-$C13)/$C13</f>
        <v>-1.8846657293837294E-3</v>
      </c>
      <c r="T13" s="304">
        <v>8212.77</v>
      </c>
      <c r="U13" s="84">
        <f>T13/$B$8</f>
        <v>0.43500071504616017</v>
      </c>
      <c r="V13" s="85">
        <f>T13-$C13</f>
        <v>-38.029999999998836</v>
      </c>
      <c r="W13" s="86">
        <f>ROUND((U13-$D13)*100,2)</f>
        <v>-0.2</v>
      </c>
      <c r="X13" s="84">
        <f>(T13-$C13)/$C13</f>
        <v>-4.6092500121198959E-3</v>
      </c>
      <c r="Y13" s="140">
        <v>8108.19</v>
      </c>
      <c r="Z13" s="87">
        <f>Y13/$B$8</f>
        <v>0.42946149079179441</v>
      </c>
      <c r="AA13" s="88">
        <f>Y13-$C13</f>
        <v>-142.60999999999967</v>
      </c>
      <c r="AB13" s="89">
        <f>ROUND((Z13-$D13)*100,2)</f>
        <v>-0.76</v>
      </c>
      <c r="AC13" s="87">
        <f>(Y13-$C13)/$C13</f>
        <v>-1.7284384544528977E-2</v>
      </c>
      <c r="AD13" s="142">
        <v>8088.36</v>
      </c>
      <c r="AE13" s="91">
        <f>AD13/$B$8</f>
        <v>0.42841116743203084</v>
      </c>
      <c r="AF13" s="92">
        <f>AD13-$C13</f>
        <v>-162.4399999999996</v>
      </c>
      <c r="AG13" s="93">
        <f>ROUND((AE13-$D13)*100,2)</f>
        <v>-0.86</v>
      </c>
      <c r="AH13" s="91">
        <f>(AD13-$C13)/$C13</f>
        <v>-1.9687787850875021E-2</v>
      </c>
      <c r="AI13" s="144">
        <v>7928.1</v>
      </c>
      <c r="AJ13" s="95">
        <f>AI13/$B$8</f>
        <v>0.41992277501469816</v>
      </c>
      <c r="AK13" s="96">
        <f>AI13-$C13</f>
        <v>-322.69999999999891</v>
      </c>
      <c r="AL13" s="97">
        <f>ROUND((AJ13-$D13)*100,2)</f>
        <v>-1.71</v>
      </c>
      <c r="AM13" s="95">
        <f>(AI13-$C13)/$C13</f>
        <v>-3.9111358898530922E-2</v>
      </c>
      <c r="AN13" s="146">
        <v>8249.2800000000007</v>
      </c>
      <c r="AO13" s="99">
        <f>AN13/$B$8</f>
        <v>0.43693451766164015</v>
      </c>
      <c r="AP13" s="100">
        <f>AN13-$C13</f>
        <v>-1.5199999999986176</v>
      </c>
      <c r="AQ13" s="101">
        <f>ROUND((AO13-$D13)*100,2)</f>
        <v>-0.01</v>
      </c>
      <c r="AR13" s="99">
        <f>(AN13-$C13)/$C13</f>
        <v>-1.8422456004249499E-4</v>
      </c>
      <c r="AS13" s="381">
        <v>8229.59</v>
      </c>
      <c r="AT13" s="103">
        <f>AS13/$B$8</f>
        <v>0.43589160959538981</v>
      </c>
      <c r="AU13" s="104">
        <f>AS13-$C13</f>
        <v>-21.209999999999127</v>
      </c>
      <c r="AV13" s="105">
        <f>ROUND((AT13-$D13)*100,2)</f>
        <v>-0.11</v>
      </c>
      <c r="AW13" s="209">
        <f>(AS13-$C13)/$C13</f>
        <v>-2.5706598148057314E-3</v>
      </c>
    </row>
    <row r="14" spans="1:50" x14ac:dyDescent="0.3">
      <c r="A14" s="7" t="s">
        <v>48</v>
      </c>
      <c r="B14" s="196"/>
      <c r="C14" s="107"/>
      <c r="D14" s="72"/>
      <c r="E14" s="135"/>
      <c r="F14" s="74"/>
      <c r="G14" s="73"/>
      <c r="H14" s="109"/>
      <c r="I14" s="74"/>
      <c r="J14" s="350"/>
      <c r="K14" s="174"/>
      <c r="L14" s="175"/>
      <c r="M14" s="188"/>
      <c r="N14" s="174"/>
      <c r="O14" s="352"/>
      <c r="P14" s="80"/>
      <c r="Q14" s="81"/>
      <c r="R14" s="113"/>
      <c r="S14" s="80"/>
      <c r="T14" s="303"/>
      <c r="U14" s="84"/>
      <c r="V14" s="85"/>
      <c r="W14" s="115"/>
      <c r="X14" s="84"/>
      <c r="Y14" s="141"/>
      <c r="Z14" s="87"/>
      <c r="AA14" s="88"/>
      <c r="AB14" s="117"/>
      <c r="AC14" s="87"/>
      <c r="AD14" s="143"/>
      <c r="AE14" s="91"/>
      <c r="AF14" s="92"/>
      <c r="AG14" s="119"/>
      <c r="AH14" s="91"/>
      <c r="AI14" s="145"/>
      <c r="AJ14" s="95"/>
      <c r="AK14" s="96"/>
      <c r="AL14" s="121"/>
      <c r="AM14" s="95"/>
      <c r="AN14" s="147"/>
      <c r="AO14" s="99"/>
      <c r="AP14" s="100"/>
      <c r="AQ14" s="123"/>
      <c r="AR14" s="99"/>
      <c r="AS14" s="382"/>
      <c r="AT14" s="103"/>
      <c r="AU14" s="104"/>
      <c r="AV14" s="126"/>
      <c r="AW14" s="209"/>
    </row>
    <row r="15" spans="1:50" x14ac:dyDescent="0.3">
      <c r="A15" s="4" t="s">
        <v>49</v>
      </c>
      <c r="B15" s="195">
        <v>3993.93</v>
      </c>
      <c r="C15" s="71"/>
      <c r="D15" s="72"/>
      <c r="E15" s="134"/>
      <c r="F15" s="74"/>
      <c r="G15" s="73"/>
      <c r="H15" s="148"/>
      <c r="I15" s="74"/>
      <c r="J15" s="349"/>
      <c r="K15" s="174"/>
      <c r="L15" s="175"/>
      <c r="M15" s="177"/>
      <c r="N15" s="174"/>
      <c r="O15" s="351"/>
      <c r="P15" s="80"/>
      <c r="Q15" s="81"/>
      <c r="R15" s="178"/>
      <c r="S15" s="80"/>
      <c r="T15" s="304"/>
      <c r="U15" s="84"/>
      <c r="V15" s="85"/>
      <c r="W15" s="179"/>
      <c r="X15" s="84"/>
      <c r="Y15" s="140"/>
      <c r="Z15" s="87"/>
      <c r="AA15" s="88"/>
      <c r="AB15" s="180"/>
      <c r="AC15" s="87"/>
      <c r="AD15" s="142"/>
      <c r="AE15" s="91"/>
      <c r="AF15" s="92"/>
      <c r="AG15" s="181"/>
      <c r="AH15" s="91"/>
      <c r="AI15" s="144"/>
      <c r="AJ15" s="95"/>
      <c r="AK15" s="96"/>
      <c r="AL15" s="182"/>
      <c r="AM15" s="95"/>
      <c r="AN15" s="146"/>
      <c r="AO15" s="99"/>
      <c r="AP15" s="100"/>
      <c r="AQ15" s="183"/>
      <c r="AR15" s="99"/>
      <c r="AS15" s="381"/>
      <c r="AT15" s="103"/>
      <c r="AU15" s="104"/>
      <c r="AV15" s="184"/>
      <c r="AW15" s="209"/>
    </row>
    <row r="16" spans="1:50" x14ac:dyDescent="0.3">
      <c r="A16" s="8" t="s">
        <v>44</v>
      </c>
      <c r="B16" s="195"/>
      <c r="C16" s="71">
        <v>85.177999999999997</v>
      </c>
      <c r="D16" s="72">
        <f>C16/$B$15</f>
        <v>2.1326863515384598E-2</v>
      </c>
      <c r="E16" s="134">
        <v>80.891000000000005</v>
      </c>
      <c r="F16" s="74">
        <f>E16/$B$15</f>
        <v>2.0253484662976069E-2</v>
      </c>
      <c r="G16" s="73">
        <f>E16-$C16</f>
        <v>-4.2869999999999919</v>
      </c>
      <c r="H16" s="75">
        <f>ROUND((F16-$D16)*100,2)</f>
        <v>-0.11</v>
      </c>
      <c r="I16" s="74">
        <f>(E16-$C16)/$C16</f>
        <v>-5.0329897391345087E-2</v>
      </c>
      <c r="J16" s="349">
        <v>85.177999999999997</v>
      </c>
      <c r="K16" s="174">
        <f>J16/$B$15</f>
        <v>2.1326863515384598E-2</v>
      </c>
      <c r="L16" s="175">
        <f>J16-$C16</f>
        <v>0</v>
      </c>
      <c r="M16" s="176">
        <f>ROUND((K16-$D16)*100,2)</f>
        <v>0</v>
      </c>
      <c r="N16" s="174">
        <f>(J16-$C16)/$C16</f>
        <v>0</v>
      </c>
      <c r="O16" s="351">
        <v>77.117000000000004</v>
      </c>
      <c r="P16" s="80">
        <f>O16/$B$15</f>
        <v>1.9308550725726292E-2</v>
      </c>
      <c r="Q16" s="81">
        <f>O16-$C16</f>
        <v>-8.0609999999999928</v>
      </c>
      <c r="R16" s="82">
        <f>ROUND((P16-$D16)*100,2)</f>
        <v>-0.2</v>
      </c>
      <c r="S16" s="80">
        <f>(O16-$C16)/$C16</f>
        <v>-9.4637112869520215E-2</v>
      </c>
      <c r="T16" s="304">
        <v>73.108999999999995</v>
      </c>
      <c r="U16" s="84">
        <f>T16/$B$15</f>
        <v>1.8305027879807607E-2</v>
      </c>
      <c r="V16" s="85">
        <f>T16-$C16</f>
        <v>-12.069000000000003</v>
      </c>
      <c r="W16" s="86">
        <f>ROUND((U16-$D16)*100,2)</f>
        <v>-0.3</v>
      </c>
      <c r="X16" s="84">
        <f>(T16-$C16)/$C16</f>
        <v>-0.14169151658879056</v>
      </c>
      <c r="Y16" s="140">
        <v>60.484000000000002</v>
      </c>
      <c r="Z16" s="87">
        <f>Y16/$B$15</f>
        <v>1.5143980991154077E-2</v>
      </c>
      <c r="AA16" s="88">
        <f>Y16-$C16</f>
        <v>-24.693999999999996</v>
      </c>
      <c r="AB16" s="89">
        <f>ROUND((Z16-$D16)*100,2)</f>
        <v>-0.62</v>
      </c>
      <c r="AC16" s="87">
        <f>(Y16-$C16)/$C16</f>
        <v>-0.28991054028035401</v>
      </c>
      <c r="AD16" s="142">
        <v>60.021000000000001</v>
      </c>
      <c r="AE16" s="91">
        <f>AD16/$B$15</f>
        <v>1.5028055073574149E-2</v>
      </c>
      <c r="AF16" s="92">
        <f>AD16-$C16</f>
        <v>-25.156999999999996</v>
      </c>
      <c r="AG16" s="93">
        <f>ROUND((AE16-$D16)*100,2)</f>
        <v>-0.63</v>
      </c>
      <c r="AH16" s="91">
        <f>(AD16-$C16)/$C16</f>
        <v>-0.29534621615910206</v>
      </c>
      <c r="AI16" s="144">
        <v>47.298000000000002</v>
      </c>
      <c r="AJ16" s="95">
        <f>AI16/$B$15</f>
        <v>1.1842470949666119E-2</v>
      </c>
      <c r="AK16" s="96">
        <f>AI16-$C16</f>
        <v>-37.879999999999995</v>
      </c>
      <c r="AL16" s="97">
        <f>ROUND((AJ16-$D16)*100,2)</f>
        <v>-0.95</v>
      </c>
      <c r="AM16" s="95">
        <f>(AI16-$C16)/$C16</f>
        <v>-0.44471577167813281</v>
      </c>
      <c r="AN16" s="146">
        <v>80.016000000000005</v>
      </c>
      <c r="AO16" s="99">
        <f>AN16/$B$15</f>
        <v>2.0034402205346614E-2</v>
      </c>
      <c r="AP16" s="100">
        <f>AN16-$C16</f>
        <v>-5.1619999999999919</v>
      </c>
      <c r="AQ16" s="101">
        <f>ROUND((AO16-$D16)*100,2)</f>
        <v>-0.13</v>
      </c>
      <c r="AR16" s="99">
        <f>(AN16-$C16)/$C16</f>
        <v>-6.0602502993730684E-2</v>
      </c>
      <c r="AS16" s="381">
        <v>76.27</v>
      </c>
      <c r="AT16" s="103">
        <f>AS16/$B$15</f>
        <v>1.9096478906740978E-2</v>
      </c>
      <c r="AU16" s="104">
        <f>AS16-$C16</f>
        <v>-8.9080000000000013</v>
      </c>
      <c r="AV16" s="105">
        <f>ROUND((AT16-$D16)*100,2)</f>
        <v>-0.22</v>
      </c>
      <c r="AW16" s="209">
        <f>(AS16-$C16)/$C16</f>
        <v>-0.10458099509262957</v>
      </c>
    </row>
    <row r="17" spans="1:49" x14ac:dyDescent="0.3">
      <c r="A17" s="8" t="s">
        <v>45</v>
      </c>
      <c r="B17" s="195"/>
      <c r="C17" s="71">
        <v>521.57799999999997</v>
      </c>
      <c r="D17" s="72">
        <f t="shared" ref="D17:D19" si="1">C17/$B$15</f>
        <v>0.13059267438337677</v>
      </c>
      <c r="E17" s="134">
        <v>509.74099999999999</v>
      </c>
      <c r="F17" s="74">
        <f>E17/$B$15</f>
        <v>0.12762892689656555</v>
      </c>
      <c r="G17" s="73">
        <f>E17-$C17</f>
        <v>-11.836999999999989</v>
      </c>
      <c r="H17" s="75">
        <f>ROUND((F17-$D17)*100,2)</f>
        <v>-0.3</v>
      </c>
      <c r="I17" s="74">
        <f>(E17-$C17)/$C17</f>
        <v>-2.2694592179884867E-2</v>
      </c>
      <c r="J17" s="349">
        <v>521.57799999999997</v>
      </c>
      <c r="K17" s="174">
        <f>J17/$B$15</f>
        <v>0.13059267438337677</v>
      </c>
      <c r="L17" s="175">
        <f>J17-$C17</f>
        <v>0</v>
      </c>
      <c r="M17" s="176">
        <f>ROUND((K17-$D17)*100,2)</f>
        <v>0</v>
      </c>
      <c r="N17" s="174">
        <f>(J17-$C17)/$C17</f>
        <v>0</v>
      </c>
      <c r="O17" s="351">
        <v>490.1</v>
      </c>
      <c r="P17" s="80">
        <f>O17/$B$15</f>
        <v>0.12271121426765118</v>
      </c>
      <c r="Q17" s="81">
        <f>O17-$C17</f>
        <v>-31.477999999999952</v>
      </c>
      <c r="R17" s="82">
        <f>ROUND((P17-$D17)*100,2)</f>
        <v>-0.79</v>
      </c>
      <c r="S17" s="80">
        <f>(O17-$C17)/$C17</f>
        <v>-6.0351471879565383E-2</v>
      </c>
      <c r="T17" s="304">
        <v>471.03100000000001</v>
      </c>
      <c r="U17" s="84">
        <f>T17/$B$15</f>
        <v>0.11793671897103855</v>
      </c>
      <c r="V17" s="85">
        <f>T17-$C17</f>
        <v>-50.546999999999969</v>
      </c>
      <c r="W17" s="86">
        <f>ROUND((U17-$D17)*100,2)</f>
        <v>-1.27</v>
      </c>
      <c r="X17" s="84">
        <f>(T17-$C17)/$C17</f>
        <v>-9.6911679557036473E-2</v>
      </c>
      <c r="Y17" s="140">
        <v>400.48899999999998</v>
      </c>
      <c r="Z17" s="87">
        <f>Y17/$B$15</f>
        <v>0.10027441642692786</v>
      </c>
      <c r="AA17" s="88">
        <f>Y17-$C17</f>
        <v>-121.089</v>
      </c>
      <c r="AB17" s="89">
        <f>ROUND((Z17-$D17)*100,2)</f>
        <v>-3.03</v>
      </c>
      <c r="AC17" s="87">
        <f>(Y17-$C17)/$C17</f>
        <v>-0.23215894842190429</v>
      </c>
      <c r="AD17" s="142">
        <v>388.78699999999998</v>
      </c>
      <c r="AE17" s="91">
        <f>AD17/$B$15</f>
        <v>9.734447023357945E-2</v>
      </c>
      <c r="AF17" s="92">
        <f>AD17-$C17</f>
        <v>-132.791</v>
      </c>
      <c r="AG17" s="93">
        <f>ROUND((AE17-$D17)*100,2)</f>
        <v>-3.32</v>
      </c>
      <c r="AH17" s="91">
        <f>(AD17-$C17)/$C17</f>
        <v>-0.25459471066647749</v>
      </c>
      <c r="AI17" s="144">
        <v>292.351</v>
      </c>
      <c r="AJ17" s="95">
        <f>AI17/$B$15</f>
        <v>7.3198829223346432E-2</v>
      </c>
      <c r="AK17" s="96">
        <f>AI17-$C17</f>
        <v>-229.22699999999998</v>
      </c>
      <c r="AL17" s="97">
        <f>ROUND((AJ17-$D17)*100,2)</f>
        <v>-5.74</v>
      </c>
      <c r="AM17" s="95">
        <f>(AI17-$C17)/$C17</f>
        <v>-0.43948747838290725</v>
      </c>
      <c r="AN17" s="146">
        <v>506.67700000000002</v>
      </c>
      <c r="AO17" s="99">
        <f>AN17/$B$15</f>
        <v>0.1268617627249351</v>
      </c>
      <c r="AP17" s="100">
        <f>AN17-$C17</f>
        <v>-14.900999999999954</v>
      </c>
      <c r="AQ17" s="101">
        <f>ROUND((AO17-$D17)*100,2)</f>
        <v>-0.37</v>
      </c>
      <c r="AR17" s="99">
        <f>(AN17-$C17)/$C17</f>
        <v>-2.8569073082070091E-2</v>
      </c>
      <c r="AS17" s="381">
        <v>487.52</v>
      </c>
      <c r="AT17" s="103">
        <f>AS17/$B$15</f>
        <v>0.12206523399258375</v>
      </c>
      <c r="AU17" s="104">
        <f>AS17-$C17</f>
        <v>-34.057999999999993</v>
      </c>
      <c r="AV17" s="105">
        <f>ROUND((AT17-$D17)*100,2)</f>
        <v>-0.85</v>
      </c>
      <c r="AW17" s="209">
        <f>(AS17-$C17)/$C17</f>
        <v>-6.5297999532188844E-2</v>
      </c>
    </row>
    <row r="18" spans="1:49" x14ac:dyDescent="0.3">
      <c r="A18" s="8" t="s">
        <v>46</v>
      </c>
      <c r="B18" s="195"/>
      <c r="C18" s="71">
        <v>1460.74</v>
      </c>
      <c r="D18" s="72">
        <f t="shared" si="1"/>
        <v>0.365740010465882</v>
      </c>
      <c r="E18" s="134">
        <v>1458.48</v>
      </c>
      <c r="F18" s="74">
        <f>E18/$B$15</f>
        <v>0.36517415177531909</v>
      </c>
      <c r="G18" s="73">
        <f>E18-$C18</f>
        <v>-2.2599999999999909</v>
      </c>
      <c r="H18" s="75">
        <f>ROUND((F18-$D18)*100,2)</f>
        <v>-0.06</v>
      </c>
      <c r="I18" s="74">
        <f>(E18-$C18)/$C18</f>
        <v>-1.5471610279721175E-3</v>
      </c>
      <c r="J18" s="349">
        <v>1460.65</v>
      </c>
      <c r="K18" s="174">
        <f>J18/$B$15</f>
        <v>0.36571747627024015</v>
      </c>
      <c r="L18" s="175">
        <f>J18-$C18</f>
        <v>-8.9999999999918145E-2</v>
      </c>
      <c r="M18" s="176">
        <f>ROUND((K18-$D18)*100,2)</f>
        <v>0</v>
      </c>
      <c r="N18" s="174">
        <f>(J18-$C18)/$C18</f>
        <v>-6.1612607308568363E-5</v>
      </c>
      <c r="O18" s="351">
        <v>1442.25</v>
      </c>
      <c r="P18" s="80">
        <f>O18/$B$15</f>
        <v>0.36111048516123218</v>
      </c>
      <c r="Q18" s="81">
        <f>O18-$C18</f>
        <v>-18.490000000000009</v>
      </c>
      <c r="R18" s="82">
        <f>ROUND((P18-$D18)*100,2)</f>
        <v>-0.46</v>
      </c>
      <c r="S18" s="80">
        <f>(O18-$C18)/$C18</f>
        <v>-1.2657967879294062E-2</v>
      </c>
      <c r="T18" s="304">
        <v>1423</v>
      </c>
      <c r="U18" s="84">
        <f>T18/$B$15</f>
        <v>0.35629067109338425</v>
      </c>
      <c r="V18" s="85">
        <f>T18-$C18</f>
        <v>-37.740000000000009</v>
      </c>
      <c r="W18" s="86">
        <f>ROUND((U18-$D18)*100,2)</f>
        <v>-0.94</v>
      </c>
      <c r="X18" s="84">
        <f>(T18-$C18)/$C18</f>
        <v>-2.5836219998083169E-2</v>
      </c>
      <c r="Y18" s="140">
        <v>1316.43</v>
      </c>
      <c r="Z18" s="87">
        <f>Y18/$B$15</f>
        <v>0.32960767965387477</v>
      </c>
      <c r="AA18" s="88">
        <f>Y18-$C18</f>
        <v>-144.30999999999995</v>
      </c>
      <c r="AB18" s="89">
        <f>ROUND((Z18-$D18)*100,2)</f>
        <v>-3.61</v>
      </c>
      <c r="AC18" s="87">
        <f>(Y18-$C18)/$C18</f>
        <v>-9.879239289675093E-2</v>
      </c>
      <c r="AD18" s="142">
        <v>1294.1600000000001</v>
      </c>
      <c r="AE18" s="91">
        <f>AD18/$B$15</f>
        <v>0.32403171813226572</v>
      </c>
      <c r="AF18" s="92">
        <f>AD18-$C18</f>
        <v>-166.57999999999993</v>
      </c>
      <c r="AG18" s="93">
        <f>ROUND((AE18-$D18)*100,2)</f>
        <v>-4.17</v>
      </c>
      <c r="AH18" s="91">
        <f>(AD18-$C18)/$C18</f>
        <v>-0.1140380902830072</v>
      </c>
      <c r="AI18" s="144">
        <v>1139.42</v>
      </c>
      <c r="AJ18" s="95">
        <f>AI18/$B$15</f>
        <v>0.28528792442531542</v>
      </c>
      <c r="AK18" s="96">
        <f>AI18-$C18</f>
        <v>-321.31999999999994</v>
      </c>
      <c r="AL18" s="97">
        <f>ROUND((AJ18-$D18)*100,2)</f>
        <v>-8.0500000000000007</v>
      </c>
      <c r="AM18" s="95">
        <f>(AI18-$C18)/$C18</f>
        <v>-0.21997069978230208</v>
      </c>
      <c r="AN18" s="146">
        <v>1455.06</v>
      </c>
      <c r="AO18" s="99">
        <f>AN18/$B$15</f>
        <v>0.36431785234092734</v>
      </c>
      <c r="AP18" s="100">
        <f>AN18-$C18</f>
        <v>-5.6800000000000637</v>
      </c>
      <c r="AQ18" s="101">
        <f>ROUND((AO18-$D18)*100,2)</f>
        <v>-0.14000000000000001</v>
      </c>
      <c r="AR18" s="99">
        <f>(AN18-$C18)/$C18</f>
        <v>-3.8884401056998945E-3</v>
      </c>
      <c r="AS18" s="381">
        <v>1436.78</v>
      </c>
      <c r="AT18" s="103">
        <f>AS18/$B$15</f>
        <v>0.35974090682610865</v>
      </c>
      <c r="AU18" s="104">
        <f>AS18-$C18</f>
        <v>-23.960000000000036</v>
      </c>
      <c r="AV18" s="105">
        <f>ROUND((AT18-$D18)*100,2)</f>
        <v>-0.6</v>
      </c>
      <c r="AW18" s="209">
        <f>(AS18-$C18)/$C18</f>
        <v>-1.6402645234607143E-2</v>
      </c>
    </row>
    <row r="19" spans="1:49" x14ac:dyDescent="0.3">
      <c r="A19" s="8" t="s">
        <v>47</v>
      </c>
      <c r="B19" s="195"/>
      <c r="C19" s="71">
        <v>2090.94</v>
      </c>
      <c r="D19" s="72">
        <f t="shared" si="1"/>
        <v>0.52352945594940326</v>
      </c>
      <c r="E19" s="134">
        <v>2090.61</v>
      </c>
      <c r="F19" s="74">
        <f>E19/$B$15</f>
        <v>0.52344683056538299</v>
      </c>
      <c r="G19" s="73">
        <f>E19-$C19</f>
        <v>-0.32999999999992724</v>
      </c>
      <c r="H19" s="75">
        <f>ROUND((F19-$D19)*100,2)</f>
        <v>-0.01</v>
      </c>
      <c r="I19" s="74">
        <f>(E19-$C19)/$C19</f>
        <v>-1.5782375390969002E-4</v>
      </c>
      <c r="J19" s="349">
        <v>2090.85</v>
      </c>
      <c r="K19" s="174">
        <f>J19/$B$15</f>
        <v>0.52350692175376135</v>
      </c>
      <c r="L19" s="175">
        <f>J19-$C19</f>
        <v>-9.0000000000145519E-2</v>
      </c>
      <c r="M19" s="176">
        <f>ROUND((K19-$D19)*100,2)</f>
        <v>0</v>
      </c>
      <c r="N19" s="174">
        <f>(J19-$C19)/$C19</f>
        <v>-4.3042841975449091E-5</v>
      </c>
      <c r="O19" s="351">
        <v>2083.4299999999998</v>
      </c>
      <c r="P19" s="80">
        <f>O19/$B$15</f>
        <v>0.52164910251306351</v>
      </c>
      <c r="Q19" s="81">
        <f>O19-$C19</f>
        <v>-7.5100000000002183</v>
      </c>
      <c r="R19" s="82">
        <f>ROUND((P19-$D19)*100,2)</f>
        <v>-0.19</v>
      </c>
      <c r="S19" s="80">
        <f>(O19-$C19)/$C19</f>
        <v>-3.5916860359456598E-3</v>
      </c>
      <c r="T19" s="304">
        <v>2073.19</v>
      </c>
      <c r="U19" s="84">
        <f>T19/$B$15</f>
        <v>0.51908521180892009</v>
      </c>
      <c r="V19" s="85">
        <f>T19-$C19</f>
        <v>-17.75</v>
      </c>
      <c r="W19" s="86">
        <f>ROUND((U19-$D19)*100,2)</f>
        <v>-0.44</v>
      </c>
      <c r="X19" s="84">
        <f>(T19-$C19)/$C19</f>
        <v>-8.4890049451442889E-3</v>
      </c>
      <c r="Y19" s="140">
        <v>2018.28</v>
      </c>
      <c r="Z19" s="87">
        <f>Y19/$B$15</f>
        <v>0.50533684866785344</v>
      </c>
      <c r="AA19" s="88">
        <f>Y19-$C19</f>
        <v>-72.660000000000082</v>
      </c>
      <c r="AB19" s="89">
        <f>ROUND((Z19-$D19)*100,2)</f>
        <v>-1.82</v>
      </c>
      <c r="AC19" s="87">
        <f>(Y19-$C19)/$C19</f>
        <v>-3.4749921088123081E-2</v>
      </c>
      <c r="AD19" s="142">
        <v>2006.7</v>
      </c>
      <c r="AE19" s="91">
        <f>AD19/$B$15</f>
        <v>0.50243744882859742</v>
      </c>
      <c r="AF19" s="92">
        <f>AD19-$C19</f>
        <v>-84.240000000000009</v>
      </c>
      <c r="AG19" s="93">
        <f>ROUND((AE19-$D19)*100,2)</f>
        <v>-2.11</v>
      </c>
      <c r="AH19" s="91">
        <f>(AD19-$C19)/$C19</f>
        <v>-4.0288100088955212E-2</v>
      </c>
      <c r="AI19" s="144">
        <v>1919.63</v>
      </c>
      <c r="AJ19" s="95">
        <f>AI19/$B$15</f>
        <v>0.48063686644483006</v>
      </c>
      <c r="AK19" s="96">
        <f>AI19-$C19</f>
        <v>-171.30999999999995</v>
      </c>
      <c r="AL19" s="97">
        <f>ROUND((AJ19-$D19)*100,2)</f>
        <v>-4.29</v>
      </c>
      <c r="AM19" s="95">
        <f>(AI19-$C19)/$C19</f>
        <v>-8.1929658431136212E-2</v>
      </c>
      <c r="AN19" s="146">
        <v>2090.02</v>
      </c>
      <c r="AO19" s="99">
        <f>AN19/$B$15</f>
        <v>0.52329910639395283</v>
      </c>
      <c r="AP19" s="100">
        <f>AN19-$C19</f>
        <v>-0.92000000000007276</v>
      </c>
      <c r="AQ19" s="101">
        <f>ROUND((AO19-$D19)*100,2)</f>
        <v>-0.02</v>
      </c>
      <c r="AR19" s="99">
        <f>(AN19-$C19)/$C19</f>
        <v>-4.399934957483585E-4</v>
      </c>
      <c r="AS19" s="381">
        <v>2080.9299999999998</v>
      </c>
      <c r="AT19" s="103">
        <f>AS19/$B$15</f>
        <v>0.52102315263412224</v>
      </c>
      <c r="AU19" s="104">
        <f>AS19-$C19</f>
        <v>-10.010000000000218</v>
      </c>
      <c r="AV19" s="105">
        <f>ROUND((AT19-$D19)*100,2)</f>
        <v>-0.25</v>
      </c>
      <c r="AW19" s="209">
        <f>(AS19-$C19)/$C19</f>
        <v>-4.7873205352617571E-3</v>
      </c>
    </row>
    <row r="20" spans="1:49" x14ac:dyDescent="0.3">
      <c r="A20" s="4" t="s">
        <v>50</v>
      </c>
      <c r="B20" s="195">
        <v>1108.269</v>
      </c>
      <c r="C20" s="71"/>
      <c r="D20" s="72"/>
      <c r="E20" s="134"/>
      <c r="F20" s="74"/>
      <c r="G20" s="73"/>
      <c r="H20" s="148"/>
      <c r="I20" s="74"/>
      <c r="J20" s="349"/>
      <c r="K20" s="174"/>
      <c r="L20" s="175"/>
      <c r="M20" s="177"/>
      <c r="N20" s="174"/>
      <c r="O20" s="351"/>
      <c r="P20" s="80"/>
      <c r="Q20" s="81"/>
      <c r="R20" s="178"/>
      <c r="S20" s="80"/>
      <c r="T20" s="304"/>
      <c r="U20" s="84"/>
      <c r="V20" s="85"/>
      <c r="W20" s="179"/>
      <c r="X20" s="84"/>
      <c r="Y20" s="140"/>
      <c r="Z20" s="87"/>
      <c r="AA20" s="88"/>
      <c r="AB20" s="180"/>
      <c r="AC20" s="87"/>
      <c r="AD20" s="142"/>
      <c r="AE20" s="91"/>
      <c r="AF20" s="92"/>
      <c r="AG20" s="181"/>
      <c r="AH20" s="91"/>
      <c r="AI20" s="144"/>
      <c r="AJ20" s="95"/>
      <c r="AK20" s="96"/>
      <c r="AL20" s="182"/>
      <c r="AM20" s="95"/>
      <c r="AN20" s="146"/>
      <c r="AO20" s="99"/>
      <c r="AP20" s="100"/>
      <c r="AQ20" s="183"/>
      <c r="AR20" s="99"/>
      <c r="AS20" s="381"/>
      <c r="AT20" s="103"/>
      <c r="AU20" s="104"/>
      <c r="AV20" s="184"/>
      <c r="AW20" s="209"/>
    </row>
    <row r="21" spans="1:49" x14ac:dyDescent="0.3">
      <c r="A21" s="8" t="s">
        <v>44</v>
      </c>
      <c r="B21" s="195"/>
      <c r="C21" s="71">
        <v>24.193999999999999</v>
      </c>
      <c r="D21" s="72">
        <f>C21/$B$20</f>
        <v>2.1830440082687506E-2</v>
      </c>
      <c r="E21" s="134">
        <v>23.009</v>
      </c>
      <c r="F21" s="74">
        <f>E21/$B$20</f>
        <v>2.0761205086490736E-2</v>
      </c>
      <c r="G21" s="73">
        <f>E21-$C21</f>
        <v>-1.1849999999999987</v>
      </c>
      <c r="H21" s="75">
        <f>ROUND((F21-$D21)*100,2)</f>
        <v>-0.11</v>
      </c>
      <c r="I21" s="74">
        <f>(E21-$C21)/$C21</f>
        <v>-4.8979085723733107E-2</v>
      </c>
      <c r="J21" s="349">
        <v>24.193999999999999</v>
      </c>
      <c r="K21" s="174">
        <f>J21/$B$20</f>
        <v>2.1830440082687506E-2</v>
      </c>
      <c r="L21" s="175">
        <f>J21-$C21</f>
        <v>0</v>
      </c>
      <c r="M21" s="176">
        <f>ROUND((K21-$D21)*100,2)</f>
        <v>0</v>
      </c>
      <c r="N21" s="174">
        <f>(J21-$C21)/$C21</f>
        <v>0</v>
      </c>
      <c r="O21" s="351">
        <v>21.619</v>
      </c>
      <c r="P21" s="80">
        <f>O21/$B$20</f>
        <v>1.950699694749199E-2</v>
      </c>
      <c r="Q21" s="81">
        <f>O21-$C21</f>
        <v>-2.5749999999999993</v>
      </c>
      <c r="R21" s="82">
        <f>ROUND((P21-$D21)*100,2)</f>
        <v>-0.23</v>
      </c>
      <c r="S21" s="80">
        <f>(O21-$C21)/$C21</f>
        <v>-0.10643134661486317</v>
      </c>
      <c r="T21" s="304">
        <v>19.006</v>
      </c>
      <c r="U21" s="84">
        <f>T21/$B$20</f>
        <v>1.7149266107777082E-2</v>
      </c>
      <c r="V21" s="85">
        <f>T21-$C21</f>
        <v>-5.1879999999999988</v>
      </c>
      <c r="W21" s="86">
        <f>ROUND((U21-$D21)*100,2)</f>
        <v>-0.47</v>
      </c>
      <c r="X21" s="84">
        <f>(T21-$C21)/$C21</f>
        <v>-0.21443333057782918</v>
      </c>
      <c r="Y21" s="140">
        <v>16.939</v>
      </c>
      <c r="Z21" s="87">
        <f>Y21/$B$20</f>
        <v>1.5284195443524993E-2</v>
      </c>
      <c r="AA21" s="88">
        <f>Y21-$C21</f>
        <v>-7.254999999999999</v>
      </c>
      <c r="AB21" s="89">
        <f>ROUND((Z21-$D21)*100,2)</f>
        <v>-0.65</v>
      </c>
      <c r="AC21" s="87">
        <f>(Y21-$C21)/$C21</f>
        <v>-0.299867735802265</v>
      </c>
      <c r="AD21" s="142">
        <v>16.475999999999999</v>
      </c>
      <c r="AE21" s="91">
        <f>AD21/$B$20</f>
        <v>1.4866426833196634E-2</v>
      </c>
      <c r="AF21" s="92">
        <f>AD21-$C21</f>
        <v>-7.718</v>
      </c>
      <c r="AG21" s="93">
        <f>ROUND((AE21-$D21)*100,2)</f>
        <v>-0.7</v>
      </c>
      <c r="AH21" s="91">
        <f>(AD21-$C21)/$C21</f>
        <v>-0.31900471191204433</v>
      </c>
      <c r="AI21" s="144">
        <v>11.441000000000001</v>
      </c>
      <c r="AJ21" s="95">
        <f>AI21/$B$20</f>
        <v>1.032330598437744E-2</v>
      </c>
      <c r="AK21" s="96">
        <f>AI21-$C21</f>
        <v>-12.752999999999998</v>
      </c>
      <c r="AL21" s="97">
        <f>ROUND((AJ21-$D21)*100,2)</f>
        <v>-1.1499999999999999</v>
      </c>
      <c r="AM21" s="95">
        <f>(AI21-$C21)/$C21</f>
        <v>-0.52711416053566995</v>
      </c>
      <c r="AN21" s="146">
        <v>22.308</v>
      </c>
      <c r="AO21" s="99">
        <f>AN21/$B$20</f>
        <v>2.0128687168909355E-2</v>
      </c>
      <c r="AP21" s="100">
        <f>AN21-$C21</f>
        <v>-1.8859999999999992</v>
      </c>
      <c r="AQ21" s="101">
        <f>ROUND((AO21-$D21)*100,2)</f>
        <v>-0.17</v>
      </c>
      <c r="AR21" s="99">
        <f>(AN21-$C21)/$C21</f>
        <v>-7.795321154005122E-2</v>
      </c>
      <c r="AS21" s="381">
        <v>19.79</v>
      </c>
      <c r="AT21" s="103">
        <f>AS21/$B$20</f>
        <v>1.7856675590492921E-2</v>
      </c>
      <c r="AU21" s="104">
        <f>AS21-$C21</f>
        <v>-4.4039999999999999</v>
      </c>
      <c r="AV21" s="105">
        <f>ROUND((AT21-$D21)*100,2)</f>
        <v>-0.4</v>
      </c>
      <c r="AW21" s="209">
        <f>(AS21-$C21)/$C21</f>
        <v>-0.1820286021327602</v>
      </c>
    </row>
    <row r="22" spans="1:49" x14ac:dyDescent="0.3">
      <c r="A22" s="8" t="s">
        <v>45</v>
      </c>
      <c r="B22" s="195"/>
      <c r="C22" s="71">
        <v>151.751</v>
      </c>
      <c r="D22" s="72">
        <f t="shared" ref="D22:D24" si="2">C22/$B$20</f>
        <v>0.13692614338215722</v>
      </c>
      <c r="E22" s="134">
        <v>149.37899999999999</v>
      </c>
      <c r="F22" s="74">
        <f>E22/$B$20</f>
        <v>0.13478586877373633</v>
      </c>
      <c r="G22" s="73">
        <f>E22-$C22</f>
        <v>-2.3720000000000141</v>
      </c>
      <c r="H22" s="75">
        <f>ROUND((F22-$D22)*100,2)</f>
        <v>-0.21</v>
      </c>
      <c r="I22" s="74">
        <f>(E22-$C22)/$C22</f>
        <v>-1.56308689893313E-2</v>
      </c>
      <c r="J22" s="349">
        <v>151.751</v>
      </c>
      <c r="K22" s="174">
        <f>J22/$B$20</f>
        <v>0.13692614338215722</v>
      </c>
      <c r="L22" s="175">
        <f>J22-$C22</f>
        <v>0</v>
      </c>
      <c r="M22" s="176">
        <f>ROUND((K22-$D22)*100,2)</f>
        <v>0</v>
      </c>
      <c r="N22" s="174">
        <f>(J22-$C22)/$C22</f>
        <v>0</v>
      </c>
      <c r="O22" s="351">
        <v>144.94800000000001</v>
      </c>
      <c r="P22" s="80">
        <f>O22/$B$20</f>
        <v>0.13078774196517273</v>
      </c>
      <c r="Q22" s="81">
        <f>O22-$C22</f>
        <v>-6.8029999999999973</v>
      </c>
      <c r="R22" s="82">
        <f>ROUND((P22-$D22)*100,2)</f>
        <v>-0.61</v>
      </c>
      <c r="S22" s="80">
        <f>(O22-$C22)/$C22</f>
        <v>-4.4830017594612206E-2</v>
      </c>
      <c r="T22" s="304">
        <v>134.06100000000001</v>
      </c>
      <c r="U22" s="84">
        <f>T22/$B$20</f>
        <v>0.12096431462036744</v>
      </c>
      <c r="V22" s="85">
        <f>T22-$C22</f>
        <v>-17.689999999999998</v>
      </c>
      <c r="W22" s="86">
        <f>ROUND((U22-$D22)*100,2)</f>
        <v>-1.6</v>
      </c>
      <c r="X22" s="84">
        <f>(T22-$C22)/$C22</f>
        <v>-0.1165725431792871</v>
      </c>
      <c r="Y22" s="140">
        <v>113.26300000000001</v>
      </c>
      <c r="Z22" s="87">
        <f>Y22/$B$20</f>
        <v>0.10219811255209701</v>
      </c>
      <c r="AA22" s="88">
        <f>Y22-$C22</f>
        <v>-38.488</v>
      </c>
      <c r="AB22" s="89">
        <f>ROUND((Z22-$D22)*100,2)</f>
        <v>-3.47</v>
      </c>
      <c r="AC22" s="87">
        <f>(Y22-$C22)/$C22</f>
        <v>-0.25362600575943484</v>
      </c>
      <c r="AD22" s="142">
        <v>107.351</v>
      </c>
      <c r="AE22" s="91">
        <f>AD22/$B$20</f>
        <v>9.6863667575290829E-2</v>
      </c>
      <c r="AF22" s="92">
        <f>AD22-$C22</f>
        <v>-44.400000000000006</v>
      </c>
      <c r="AG22" s="93">
        <f>ROUND((AE22-$D22)*100,2)</f>
        <v>-4.01</v>
      </c>
      <c r="AH22" s="91">
        <f>(AD22-$C22)/$C22</f>
        <v>-0.29258456286943746</v>
      </c>
      <c r="AI22" s="144">
        <v>85.063999999999993</v>
      </c>
      <c r="AJ22" s="95">
        <f>AI22/$B$20</f>
        <v>7.6753928874668503E-2</v>
      </c>
      <c r="AK22" s="96">
        <f>AI22-$C22</f>
        <v>-66.687000000000012</v>
      </c>
      <c r="AL22" s="97">
        <f>ROUND((AJ22-$D22)*100,2)</f>
        <v>-6.02</v>
      </c>
      <c r="AM22" s="95">
        <f>(AI22-$C22)/$C22</f>
        <v>-0.43945015189356257</v>
      </c>
      <c r="AN22" s="146">
        <v>147.262</v>
      </c>
      <c r="AO22" s="99">
        <f>AN22/$B$20</f>
        <v>0.13287568270880085</v>
      </c>
      <c r="AP22" s="100">
        <f>AN22-$C22</f>
        <v>-4.4890000000000043</v>
      </c>
      <c r="AQ22" s="101">
        <f>ROUND((AO22-$D22)*100,2)</f>
        <v>-0.41</v>
      </c>
      <c r="AR22" s="99">
        <f>(AN22-$C22)/$C22</f>
        <v>-2.9581353664885266E-2</v>
      </c>
      <c r="AS22" s="381">
        <v>135.935</v>
      </c>
      <c r="AT22" s="103">
        <f>AS22/$B$20</f>
        <v>0.12265523983798157</v>
      </c>
      <c r="AU22" s="104">
        <f>AS22-$C22</f>
        <v>-15.816000000000003</v>
      </c>
      <c r="AV22" s="105">
        <f>ROUND((AT22-$D22)*100,2)</f>
        <v>-1.43</v>
      </c>
      <c r="AW22" s="209">
        <f>(AS22-$C22)/$C22</f>
        <v>-0.10422336590862664</v>
      </c>
    </row>
    <row r="23" spans="1:49" x14ac:dyDescent="0.3">
      <c r="A23" s="8" t="s">
        <v>46</v>
      </c>
      <c r="B23" s="195"/>
      <c r="C23" s="71">
        <v>424.85599999999999</v>
      </c>
      <c r="D23" s="72">
        <f t="shared" si="2"/>
        <v>0.38335097345500052</v>
      </c>
      <c r="E23" s="134">
        <v>424</v>
      </c>
      <c r="F23" s="74">
        <f>E23/$B$20</f>
        <v>0.38257859779530062</v>
      </c>
      <c r="G23" s="73">
        <f>E23-$C23</f>
        <v>-0.85599999999999454</v>
      </c>
      <c r="H23" s="75">
        <f>ROUND((F23-$D23)*100,2)</f>
        <v>-0.08</v>
      </c>
      <c r="I23" s="74">
        <f>(E23-$C23)/$C23</f>
        <v>-2.0148003088105017E-3</v>
      </c>
      <c r="J23" s="349">
        <v>424.85599999999999</v>
      </c>
      <c r="K23" s="174">
        <f>J23/$B$20</f>
        <v>0.38335097345500052</v>
      </c>
      <c r="L23" s="175">
        <f>J23-$C23</f>
        <v>0</v>
      </c>
      <c r="M23" s="176">
        <f>ROUND((K23-$D23)*100,2)</f>
        <v>0</v>
      </c>
      <c r="N23" s="174">
        <f>(J23-$C23)/$C23</f>
        <v>0</v>
      </c>
      <c r="O23" s="351">
        <v>419.45299999999997</v>
      </c>
      <c r="P23" s="80">
        <f>O23/$B$20</f>
        <v>0.37847580325715147</v>
      </c>
      <c r="Q23" s="81">
        <f>O23-$C23</f>
        <v>-5.40300000000002</v>
      </c>
      <c r="R23" s="82">
        <f>ROUND((P23-$D23)*100,2)</f>
        <v>-0.49</v>
      </c>
      <c r="S23" s="80">
        <f>(O23-$C23)/$C23</f>
        <v>-1.2717250080027163E-2</v>
      </c>
      <c r="T23" s="304">
        <v>409.40600000000001</v>
      </c>
      <c r="U23" s="84">
        <f>T23/$B$20</f>
        <v>0.36941031464382745</v>
      </c>
      <c r="V23" s="85">
        <f>T23-$C23</f>
        <v>-15.449999999999989</v>
      </c>
      <c r="W23" s="86">
        <f>ROUND((U23-$D23)*100,2)</f>
        <v>-1.39</v>
      </c>
      <c r="X23" s="84">
        <f>(T23-$C23)/$C23</f>
        <v>-3.6365262583086949E-2</v>
      </c>
      <c r="Y23" s="140">
        <v>381.11799999999999</v>
      </c>
      <c r="Z23" s="87">
        <f>Y23/$B$20</f>
        <v>0.34388582555318248</v>
      </c>
      <c r="AA23" s="88">
        <f>Y23-$C23</f>
        <v>-43.738</v>
      </c>
      <c r="AB23" s="89">
        <f>ROUND((Z23-$D23)*100,2)</f>
        <v>-3.95</v>
      </c>
      <c r="AC23" s="87">
        <f>(Y23-$C23)/$C23</f>
        <v>-0.10294782232097463</v>
      </c>
      <c r="AD23" s="142">
        <v>368.48599999999999</v>
      </c>
      <c r="AE23" s="91">
        <f>AD23/$B$20</f>
        <v>0.33248787072452624</v>
      </c>
      <c r="AF23" s="92">
        <f>AD23-$C23</f>
        <v>-56.370000000000005</v>
      </c>
      <c r="AG23" s="93">
        <f>ROUND((AE23-$D23)*100,2)</f>
        <v>-5.09</v>
      </c>
      <c r="AH23" s="91">
        <f>(AD23-$C23)/$C23</f>
        <v>-0.13268024930800085</v>
      </c>
      <c r="AI23" s="144">
        <v>326.99400000000003</v>
      </c>
      <c r="AJ23" s="95">
        <f>AI23/$B$20</f>
        <v>0.29504930662140694</v>
      </c>
      <c r="AK23" s="96">
        <f>AI23-$C23</f>
        <v>-97.861999999999966</v>
      </c>
      <c r="AL23" s="97">
        <f>ROUND((AJ23-$D23)*100,2)</f>
        <v>-8.83</v>
      </c>
      <c r="AM23" s="95">
        <f>(AI23-$C23)/$C23</f>
        <v>-0.23034157455702631</v>
      </c>
      <c r="AN23" s="146">
        <v>422.21300000000002</v>
      </c>
      <c r="AO23" s="99">
        <f>AN23/$B$20</f>
        <v>0.38096617337487559</v>
      </c>
      <c r="AP23" s="100">
        <f>AN23-$C23</f>
        <v>-2.6429999999999723</v>
      </c>
      <c r="AQ23" s="101">
        <f>ROUND((AO23-$D23)*100,2)</f>
        <v>-0.24</v>
      </c>
      <c r="AR23" s="99">
        <f>(AN23-$C23)/$C23</f>
        <v>-6.2209313273202506E-3</v>
      </c>
      <c r="AS23" s="381">
        <v>411.846</v>
      </c>
      <c r="AT23" s="103">
        <f>AS23/$B$20</f>
        <v>0.37161194619717774</v>
      </c>
      <c r="AU23" s="104">
        <f>AS23-$C23</f>
        <v>-13.009999999999991</v>
      </c>
      <c r="AV23" s="105">
        <f>ROUND((AT23-$D23)*100,2)</f>
        <v>-1.17</v>
      </c>
      <c r="AW23" s="209">
        <f>(AS23-$C23)/$C23</f>
        <v>-3.0622140207505581E-2</v>
      </c>
    </row>
    <row r="24" spans="1:49" x14ac:dyDescent="0.3">
      <c r="A24" s="8" t="s">
        <v>47</v>
      </c>
      <c r="B24" s="195"/>
      <c r="C24" s="71">
        <v>600.024</v>
      </c>
      <c r="D24" s="72">
        <f t="shared" si="2"/>
        <v>0.54140646359322508</v>
      </c>
      <c r="E24" s="134">
        <v>600.024</v>
      </c>
      <c r="F24" s="74">
        <f>E24/$B$20</f>
        <v>0.54140646359322508</v>
      </c>
      <c r="G24" s="73">
        <f>E24-$C24</f>
        <v>0</v>
      </c>
      <c r="H24" s="75">
        <f>ROUND((F24-$D24)*100,2)</f>
        <v>0</v>
      </c>
      <c r="I24" s="74">
        <f>(E24-$C24)/$C24</f>
        <v>0</v>
      </c>
      <c r="J24" s="349">
        <v>600.024</v>
      </c>
      <c r="K24" s="174">
        <f>J24/$B$20</f>
        <v>0.54140646359322508</v>
      </c>
      <c r="L24" s="175">
        <f>J24-$C24</f>
        <v>0</v>
      </c>
      <c r="M24" s="176">
        <f>ROUND((K24-$D24)*100,2)</f>
        <v>0</v>
      </c>
      <c r="N24" s="174">
        <f>(J24-$C24)/$C24</f>
        <v>0</v>
      </c>
      <c r="O24" s="351">
        <v>598.19799999999998</v>
      </c>
      <c r="P24" s="80">
        <f>O24/$B$20</f>
        <v>0.53975884916026706</v>
      </c>
      <c r="Q24" s="81">
        <f>O24-$C24</f>
        <v>-1.8260000000000218</v>
      </c>
      <c r="R24" s="82">
        <f>ROUND((P24-$D24)*100,2)</f>
        <v>-0.16</v>
      </c>
      <c r="S24" s="80">
        <f>(O24-$C24)/$C24</f>
        <v>-3.0432116048691748E-3</v>
      </c>
      <c r="T24" s="304">
        <v>591.99300000000005</v>
      </c>
      <c r="U24" s="84">
        <f>T24/$B$20</f>
        <v>0.53416002793545614</v>
      </c>
      <c r="V24" s="85">
        <f>T24-$C24</f>
        <v>-8.0309999999999491</v>
      </c>
      <c r="W24" s="86">
        <f>ROUND((U24-$D24)*100,2)</f>
        <v>-0.72</v>
      </c>
      <c r="X24" s="84">
        <f>(T24-$C24)/$C24</f>
        <v>-1.3384464621415059E-2</v>
      </c>
      <c r="Y24" s="140">
        <v>581.45399999999995</v>
      </c>
      <c r="Z24" s="87">
        <f>Y24/$B$20</f>
        <v>0.52465060377940731</v>
      </c>
      <c r="AA24" s="88">
        <f>Y24-$C24</f>
        <v>-18.57000000000005</v>
      </c>
      <c r="AB24" s="89">
        <f>ROUND((Z24-$D24)*100,2)</f>
        <v>-1.68</v>
      </c>
      <c r="AC24" s="87">
        <f>(Y24-$C24)/$C24</f>
        <v>-3.0948762049518103E-2</v>
      </c>
      <c r="AD24" s="142">
        <v>575.33699999999999</v>
      </c>
      <c r="AE24" s="91">
        <f>AD24/$B$20</f>
        <v>0.51913118565979921</v>
      </c>
      <c r="AF24" s="92">
        <f>AD24-$C24</f>
        <v>-24.687000000000012</v>
      </c>
      <c r="AG24" s="93">
        <f>ROUND((AE24-$D24)*100,2)</f>
        <v>-2.23</v>
      </c>
      <c r="AH24" s="91">
        <f>(AD24-$C24)/$C24</f>
        <v>-4.1143354265829386E-2</v>
      </c>
      <c r="AI24" s="144">
        <v>556.34500000000003</v>
      </c>
      <c r="AJ24" s="95">
        <f>AI24/$B$20</f>
        <v>0.50199455186421349</v>
      </c>
      <c r="AK24" s="96">
        <f>AI24-$C24</f>
        <v>-43.678999999999974</v>
      </c>
      <c r="AL24" s="97">
        <f>ROUND((AJ24-$D24)*100,2)</f>
        <v>-3.94</v>
      </c>
      <c r="AM24" s="95">
        <f>(AI24-$C24)/$C24</f>
        <v>-7.2795421516472628E-2</v>
      </c>
      <c r="AN24" s="146">
        <v>598.73599999999999</v>
      </c>
      <c r="AO24" s="99">
        <f>AN24/$B$20</f>
        <v>0.54024429087162051</v>
      </c>
      <c r="AP24" s="100">
        <f>AN24-$C24</f>
        <v>-1.2880000000000109</v>
      </c>
      <c r="AQ24" s="101">
        <f>ROUND((AO24-$D24)*100,2)</f>
        <v>-0.12</v>
      </c>
      <c r="AR24" s="99">
        <f>(AN24-$C24)/$C24</f>
        <v>-2.1465808034345476E-3</v>
      </c>
      <c r="AS24" s="381">
        <v>593.65</v>
      </c>
      <c r="AT24" s="103">
        <f>AS24/$B$20</f>
        <v>0.53565515231410421</v>
      </c>
      <c r="AU24" s="104">
        <f>AS24-$C24</f>
        <v>-6.3740000000000236</v>
      </c>
      <c r="AV24" s="105">
        <f>ROUND((AT24-$D24)*100,2)</f>
        <v>-0.57999999999999996</v>
      </c>
      <c r="AW24" s="209">
        <f>(AS24-$C24)/$C24</f>
        <v>-1.0622908416996693E-2</v>
      </c>
    </row>
    <row r="25" spans="1:49" x14ac:dyDescent="0.3">
      <c r="A25" s="4" t="s">
        <v>51</v>
      </c>
      <c r="B25" s="195">
        <v>14885.93</v>
      </c>
      <c r="C25" s="71"/>
      <c r="D25" s="72"/>
      <c r="E25" s="134"/>
      <c r="F25" s="74"/>
      <c r="G25" s="73"/>
      <c r="H25" s="148"/>
      <c r="I25" s="74"/>
      <c r="J25" s="349"/>
      <c r="K25" s="174"/>
      <c r="L25" s="175"/>
      <c r="M25" s="177"/>
      <c r="N25" s="174"/>
      <c r="O25" s="351"/>
      <c r="P25" s="80"/>
      <c r="Q25" s="81"/>
      <c r="R25" s="178"/>
      <c r="S25" s="80"/>
      <c r="T25" s="304"/>
      <c r="U25" s="84"/>
      <c r="V25" s="85"/>
      <c r="W25" s="179"/>
      <c r="X25" s="84"/>
      <c r="Y25" s="140"/>
      <c r="Z25" s="87"/>
      <c r="AA25" s="88"/>
      <c r="AB25" s="180"/>
      <c r="AC25" s="87"/>
      <c r="AD25" s="142"/>
      <c r="AE25" s="91"/>
      <c r="AF25" s="92"/>
      <c r="AG25" s="181"/>
      <c r="AH25" s="91"/>
      <c r="AI25" s="144"/>
      <c r="AJ25" s="95"/>
      <c r="AK25" s="96"/>
      <c r="AL25" s="182"/>
      <c r="AM25" s="95"/>
      <c r="AN25" s="146"/>
      <c r="AO25" s="99"/>
      <c r="AP25" s="100"/>
      <c r="AQ25" s="183"/>
      <c r="AR25" s="99"/>
      <c r="AS25" s="381"/>
      <c r="AT25" s="103"/>
      <c r="AU25" s="104"/>
      <c r="AV25" s="184"/>
      <c r="AW25" s="209"/>
    </row>
    <row r="26" spans="1:49" x14ac:dyDescent="0.3">
      <c r="A26" s="8" t="s">
        <v>44</v>
      </c>
      <c r="B26" s="195"/>
      <c r="C26" s="71">
        <v>571.87099999999998</v>
      </c>
      <c r="D26" s="72">
        <f>C26/$B$25</f>
        <v>3.8416880907004132E-2</v>
      </c>
      <c r="E26" s="134">
        <v>568.10500000000002</v>
      </c>
      <c r="F26" s="74">
        <f>E26/$B$25</f>
        <v>3.8163890331339725E-2</v>
      </c>
      <c r="G26" s="73">
        <f>E26-$C26</f>
        <v>-3.7659999999999627</v>
      </c>
      <c r="H26" s="75">
        <f>ROUND((F26-$D26)*100,2)</f>
        <v>-0.03</v>
      </c>
      <c r="I26" s="74">
        <f>(E26-$C26)/$C26</f>
        <v>-6.585401253079738E-3</v>
      </c>
      <c r="J26" s="349">
        <v>571.87099999999998</v>
      </c>
      <c r="K26" s="174">
        <f>J26/$B$25</f>
        <v>3.8416880907004132E-2</v>
      </c>
      <c r="L26" s="175">
        <f>J26-$C26</f>
        <v>0</v>
      </c>
      <c r="M26" s="176">
        <f>ROUND((K26-$D26)*100,2)</f>
        <v>0</v>
      </c>
      <c r="N26" s="174">
        <f>(J26-$C26)/$C26</f>
        <v>0</v>
      </c>
      <c r="O26" s="351">
        <v>565.85799999999995</v>
      </c>
      <c r="P26" s="80">
        <f>O26/$B$25</f>
        <v>3.8012942422811336E-2</v>
      </c>
      <c r="Q26" s="81">
        <f>O26-$C26</f>
        <v>-6.0130000000000337</v>
      </c>
      <c r="R26" s="82">
        <f>ROUND((P26-$D26)*100,2)</f>
        <v>-0.04</v>
      </c>
      <c r="S26" s="80">
        <f>(O26-$C26)/$C26</f>
        <v>-1.051460906393231E-2</v>
      </c>
      <c r="T26" s="304">
        <v>563.40800000000002</v>
      </c>
      <c r="U26" s="84">
        <f>T26/$B$25</f>
        <v>3.7848357475817766E-2</v>
      </c>
      <c r="V26" s="85">
        <f>T26-$C26</f>
        <v>-8.4629999999999654</v>
      </c>
      <c r="W26" s="86">
        <f>ROUND((U26-$D26)*100,2)</f>
        <v>-0.06</v>
      </c>
      <c r="X26" s="84">
        <f>(T26-$C26)/$C26</f>
        <v>-1.4798792035266635E-2</v>
      </c>
      <c r="Y26" s="140">
        <v>551.46299999999997</v>
      </c>
      <c r="Z26" s="87">
        <f>Y26/$B$25</f>
        <v>3.7045921887312379E-2</v>
      </c>
      <c r="AA26" s="88">
        <f>Y26-$C26</f>
        <v>-20.408000000000015</v>
      </c>
      <c r="AB26" s="89">
        <f>ROUND((Z26-$D26)*100,2)</f>
        <v>-0.14000000000000001</v>
      </c>
      <c r="AC26" s="87">
        <f>(Y26-$C26)/$C26</f>
        <v>-3.5686369828160577E-2</v>
      </c>
      <c r="AD26" s="142">
        <v>550.875</v>
      </c>
      <c r="AE26" s="91">
        <f>AD26/$B$25</f>
        <v>3.7006421500033922E-2</v>
      </c>
      <c r="AF26" s="92">
        <f>AD26-$C26</f>
        <v>-20.995999999999981</v>
      </c>
      <c r="AG26" s="93">
        <f>ROUND((AE26-$D26)*100,2)</f>
        <v>-0.14000000000000001</v>
      </c>
      <c r="AH26" s="91">
        <f>(AD26-$C26)/$C26</f>
        <v>-3.671457374128078E-2</v>
      </c>
      <c r="AI26" s="144">
        <v>538.41700000000003</v>
      </c>
      <c r="AJ26" s="95">
        <f>AI26/$B$25</f>
        <v>3.6169523838953964E-2</v>
      </c>
      <c r="AK26" s="96">
        <f>AI26-$C26</f>
        <v>-33.453999999999951</v>
      </c>
      <c r="AL26" s="97">
        <f>ROUND((AJ26-$D26)*100,2)</f>
        <v>-0.22</v>
      </c>
      <c r="AM26" s="95">
        <f>(AI26-$C26)/$C26</f>
        <v>-5.8499206988988695E-2</v>
      </c>
      <c r="AN26" s="146">
        <v>567.09199999999998</v>
      </c>
      <c r="AO26" s="99">
        <f>AN26/$B$25</f>
        <v>3.8095839494072588E-2</v>
      </c>
      <c r="AP26" s="100">
        <f>AN26-$C26</f>
        <v>-4.7789999999999964</v>
      </c>
      <c r="AQ26" s="101">
        <f>ROUND((AO26-$D26)*100,2)</f>
        <v>-0.03</v>
      </c>
      <c r="AR26" s="99">
        <f>(AN26-$C26)/$C26</f>
        <v>-8.3567797632682836E-3</v>
      </c>
      <c r="AS26" s="381">
        <v>564.88</v>
      </c>
      <c r="AT26" s="103">
        <f>AS26/$B$25</f>
        <v>3.7947242799072682E-2</v>
      </c>
      <c r="AU26" s="104">
        <f>AS26-$C26</f>
        <v>-6.9909999999999854</v>
      </c>
      <c r="AV26" s="105">
        <f>ROUND((AT26-$D26)*100,2)</f>
        <v>-0.05</v>
      </c>
      <c r="AW26" s="209">
        <f>(AS26-$C26)/$C26</f>
        <v>-1.2224784960244506E-2</v>
      </c>
    </row>
    <row r="27" spans="1:49" x14ac:dyDescent="0.3">
      <c r="A27" s="8" t="s">
        <v>45</v>
      </c>
      <c r="B27" s="195"/>
      <c r="C27" s="71">
        <v>1962.029</v>
      </c>
      <c r="D27" s="72">
        <f t="shared" ref="D27:D29" si="3">C27/$B$25</f>
        <v>0.13180426080197877</v>
      </c>
      <c r="E27" s="134">
        <v>1956.181</v>
      </c>
      <c r="F27" s="74">
        <f>E27/$B$25</f>
        <v>0.13141140661013453</v>
      </c>
      <c r="G27" s="73">
        <f>E27-$C27</f>
        <v>-5.8479999999999563</v>
      </c>
      <c r="H27" s="75">
        <f>ROUND((F27-$D27)*100,2)</f>
        <v>-0.04</v>
      </c>
      <c r="I27" s="74">
        <f>(E27-$C27)/$C27</f>
        <v>-2.9805879525735637E-3</v>
      </c>
      <c r="J27" s="349">
        <v>1962.029</v>
      </c>
      <c r="K27" s="174">
        <f>J27/$B$25</f>
        <v>0.13180426080197877</v>
      </c>
      <c r="L27" s="175">
        <f>J27-$C27</f>
        <v>0</v>
      </c>
      <c r="M27" s="176">
        <f>ROUND((K27-$D27)*100,2)</f>
        <v>0</v>
      </c>
      <c r="N27" s="174">
        <f>(J27-$C27)/$C27</f>
        <v>0</v>
      </c>
      <c r="O27" s="351">
        <v>1941.8889999999999</v>
      </c>
      <c r="P27" s="80">
        <f>O27/$B$25</f>
        <v>0.13045130536016225</v>
      </c>
      <c r="Q27" s="81">
        <f>O27-$C27</f>
        <v>-20.1400000000001</v>
      </c>
      <c r="R27" s="82">
        <f>ROUND((P27-$D27)*100,2)</f>
        <v>-0.14000000000000001</v>
      </c>
      <c r="S27" s="80">
        <f>(O27-$C27)/$C27</f>
        <v>-1.0264883954314692E-2</v>
      </c>
      <c r="T27" s="304">
        <v>1926.9659999999999</v>
      </c>
      <c r="U27" s="84">
        <f>T27/$B$25</f>
        <v>0.12944881508914793</v>
      </c>
      <c r="V27" s="85">
        <f>T27-$C27</f>
        <v>-35.063000000000102</v>
      </c>
      <c r="W27" s="86">
        <f>ROUND((U27-$D27)*100,2)</f>
        <v>-0.24</v>
      </c>
      <c r="X27" s="84">
        <f>(T27-$C27)/$C27</f>
        <v>-1.7870785803879609E-2</v>
      </c>
      <c r="Y27" s="140">
        <v>1872.8910000000001</v>
      </c>
      <c r="Z27" s="87">
        <f>Y27/$B$25</f>
        <v>0.125816190187647</v>
      </c>
      <c r="AA27" s="88">
        <f>Y27-$C27</f>
        <v>-89.13799999999992</v>
      </c>
      <c r="AB27" s="89">
        <f>ROUND((Z27-$D27)*100,2)</f>
        <v>-0.6</v>
      </c>
      <c r="AC27" s="87">
        <f>(Y27-$C27)/$C27</f>
        <v>-4.5431540512398096E-2</v>
      </c>
      <c r="AD27" s="142">
        <v>1864.3879999999999</v>
      </c>
      <c r="AE27" s="91">
        <f>AD27/$B$25</f>
        <v>0.12524497965528522</v>
      </c>
      <c r="AF27" s="92">
        <f>AD27-$C27</f>
        <v>-97.641000000000076</v>
      </c>
      <c r="AG27" s="93">
        <f>ROUND((AE27-$D27)*100,2)</f>
        <v>-0.66</v>
      </c>
      <c r="AH27" s="91">
        <f>(AD27-$C27)/$C27</f>
        <v>-4.9765319472851864E-2</v>
      </c>
      <c r="AI27" s="144">
        <v>1782.713</v>
      </c>
      <c r="AJ27" s="95">
        <f>AI27/$B$25</f>
        <v>0.11975825494275466</v>
      </c>
      <c r="AK27" s="96">
        <f>AI27-$C27</f>
        <v>-179.31600000000003</v>
      </c>
      <c r="AL27" s="97">
        <f>ROUND((AJ27-$D27)*100,2)</f>
        <v>-1.2</v>
      </c>
      <c r="AM27" s="95">
        <f>(AI27-$C27)/$C27</f>
        <v>-9.1393144545773811E-2</v>
      </c>
      <c r="AN27" s="146">
        <v>1953.9770000000001</v>
      </c>
      <c r="AO27" s="99">
        <f>AN27/$B$25</f>
        <v>0.13126334733536971</v>
      </c>
      <c r="AP27" s="100">
        <f>AN27-$C27</f>
        <v>-8.0519999999999072</v>
      </c>
      <c r="AQ27" s="101">
        <f>ROUND((AO27-$D27)*100,2)</f>
        <v>-0.05</v>
      </c>
      <c r="AR27" s="99">
        <f>(AN27-$C27)/$C27</f>
        <v>-4.1039148758758954E-3</v>
      </c>
      <c r="AS27" s="381">
        <v>1938.8630000000001</v>
      </c>
      <c r="AT27" s="103">
        <f>AS27/$B$25</f>
        <v>0.13024802615624284</v>
      </c>
      <c r="AU27" s="104">
        <f>AS27-$C27</f>
        <v>-23.16599999999994</v>
      </c>
      <c r="AV27" s="105">
        <f>ROUND((AT27-$D27)*100,2)</f>
        <v>-0.16</v>
      </c>
      <c r="AW27" s="209">
        <f>(AS27-$C27)/$C27</f>
        <v>-1.1807164929774199E-2</v>
      </c>
    </row>
    <row r="28" spans="1:49" x14ac:dyDescent="0.3">
      <c r="A28" s="8" t="s">
        <v>46</v>
      </c>
      <c r="B28" s="195"/>
      <c r="C28" s="71">
        <v>4321.58</v>
      </c>
      <c r="D28" s="72">
        <f t="shared" si="3"/>
        <v>0.29031306744019353</v>
      </c>
      <c r="E28" s="134">
        <v>4320.2809999999999</v>
      </c>
      <c r="F28" s="74">
        <f>E28/$B$25</f>
        <v>0.29022580382952223</v>
      </c>
      <c r="G28" s="73">
        <f>E28-$C28</f>
        <v>-1.2989999999999782</v>
      </c>
      <c r="H28" s="75">
        <f>ROUND((F28-$D28)*100,2)</f>
        <v>-0.01</v>
      </c>
      <c r="I28" s="74">
        <f>(E28-$C28)/$C28</f>
        <v>-3.0058450844366603E-4</v>
      </c>
      <c r="J28" s="349">
        <v>4321.3270000000002</v>
      </c>
      <c r="K28" s="174">
        <f>J28/$B$25</f>
        <v>0.2902960715252591</v>
      </c>
      <c r="L28" s="175">
        <f>J28-$C28</f>
        <v>-0.25299999999970169</v>
      </c>
      <c r="M28" s="176">
        <f>ROUND((K28-$D28)*100,2)</f>
        <v>0</v>
      </c>
      <c r="N28" s="174">
        <f>(J28-$C28)/$C28</f>
        <v>-5.8543403107127876E-5</v>
      </c>
      <c r="O28" s="351">
        <v>4307.8500000000004</v>
      </c>
      <c r="P28" s="80">
        <f>O28/$B$25</f>
        <v>0.28939071996173571</v>
      </c>
      <c r="Q28" s="81">
        <f>O28-$C28</f>
        <v>-13.729999999999563</v>
      </c>
      <c r="R28" s="82">
        <f>ROUND((P28-$D28)*100,2)</f>
        <v>-0.09</v>
      </c>
      <c r="S28" s="80">
        <f>(O28-$C28)/$C28</f>
        <v>-3.1770787536039048E-3</v>
      </c>
      <c r="T28" s="304">
        <v>4294.7370000000001</v>
      </c>
      <c r="U28" s="84">
        <f>T28/$B$25</f>
        <v>0.28850982101890849</v>
      </c>
      <c r="V28" s="85">
        <f>T28-$C28</f>
        <v>-26.842999999999847</v>
      </c>
      <c r="W28" s="86">
        <f>ROUND((U28-$D28)*100,2)</f>
        <v>-0.18</v>
      </c>
      <c r="X28" s="84">
        <f>(T28-$C28)/$C28</f>
        <v>-6.2113856506184886E-3</v>
      </c>
      <c r="Y28" s="140">
        <v>4211.3190000000004</v>
      </c>
      <c r="Z28" s="87">
        <f>Y28/$B$25</f>
        <v>0.28290600587265963</v>
      </c>
      <c r="AA28" s="88">
        <f>Y28-$C28</f>
        <v>-110.26099999999951</v>
      </c>
      <c r="AB28" s="89">
        <f>ROUND((Z28-$D28)*100,2)</f>
        <v>-0.74</v>
      </c>
      <c r="AC28" s="87">
        <f>(Y28-$C28)/$C28</f>
        <v>-2.5514048102777114E-2</v>
      </c>
      <c r="AD28" s="142">
        <v>4191.1480000000001</v>
      </c>
      <c r="AE28" s="91">
        <f>AD28/$B$25</f>
        <v>0.28155096792743217</v>
      </c>
      <c r="AF28" s="92">
        <f>AD28-$C28</f>
        <v>-130.43199999999979</v>
      </c>
      <c r="AG28" s="93">
        <f>ROUND((AE28-$D28)*100,2)</f>
        <v>-0.88</v>
      </c>
      <c r="AH28" s="91">
        <f>(AD28-$C28)/$C28</f>
        <v>-3.0181553968687332E-2</v>
      </c>
      <c r="AI28" s="144">
        <v>4074.748</v>
      </c>
      <c r="AJ28" s="95">
        <f>AI28/$B$25</f>
        <v>0.27373150350700293</v>
      </c>
      <c r="AK28" s="96">
        <f>AI28-$C28</f>
        <v>-246.83199999999988</v>
      </c>
      <c r="AL28" s="97">
        <f>ROUND((AJ28-$D28)*100,2)</f>
        <v>-1.66</v>
      </c>
      <c r="AM28" s="95">
        <f>(AI28-$C28)/$C28</f>
        <v>-5.7116147335002448E-2</v>
      </c>
      <c r="AN28" s="146">
        <v>4317.991</v>
      </c>
      <c r="AO28" s="99">
        <f>AN28/$B$25</f>
        <v>0.29007196728723028</v>
      </c>
      <c r="AP28" s="100">
        <f>AN28-$C28</f>
        <v>-3.5889999999999418</v>
      </c>
      <c r="AQ28" s="101">
        <f>ROUND((AO28-$D28)*100,2)</f>
        <v>-0.02</v>
      </c>
      <c r="AR28" s="99">
        <f>(AN28-$C28)/$C28</f>
        <v>-8.3048329546136872E-4</v>
      </c>
      <c r="AS28" s="381">
        <v>4303.6170000000002</v>
      </c>
      <c r="AT28" s="103">
        <f>AS28/$B$25</f>
        <v>0.28910635747984842</v>
      </c>
      <c r="AU28" s="104">
        <f>AS28-$C28</f>
        <v>-17.962999999999738</v>
      </c>
      <c r="AV28" s="105">
        <f>ROUND((AT28-$D28)*100,2)</f>
        <v>-0.12</v>
      </c>
      <c r="AW28" s="209">
        <f>(AS28-$C28)/$C28</f>
        <v>-4.1565816206109198E-3</v>
      </c>
    </row>
    <row r="29" spans="1:49" x14ac:dyDescent="0.3">
      <c r="A29" s="8" t="s">
        <v>47</v>
      </c>
      <c r="B29" s="195"/>
      <c r="C29" s="71">
        <v>6159.8519999999999</v>
      </c>
      <c r="D29" s="72">
        <f t="shared" si="3"/>
        <v>0.41380363873805664</v>
      </c>
      <c r="E29" s="134">
        <v>6159.5540000000001</v>
      </c>
      <c r="F29" s="74">
        <f>E29/$B$25</f>
        <v>0.4137836198342999</v>
      </c>
      <c r="G29" s="73">
        <f>E29-$C29</f>
        <v>-0.29799999999977445</v>
      </c>
      <c r="H29" s="75">
        <f>ROUND((F29-$D29)*100,2)</f>
        <v>0</v>
      </c>
      <c r="I29" s="74">
        <f>(E29-$C29)/$C29</f>
        <v>-4.8377785700009422E-5</v>
      </c>
      <c r="J29" s="349">
        <v>6159.518</v>
      </c>
      <c r="K29" s="174">
        <f>J29/$B$25</f>
        <v>0.41378120144324204</v>
      </c>
      <c r="L29" s="175">
        <f>J29-$C29</f>
        <v>-0.33399999999983265</v>
      </c>
      <c r="M29" s="176">
        <f>ROUND((K29-$D29)*100,2)</f>
        <v>0</v>
      </c>
      <c r="N29" s="174">
        <f>(J29-$C29)/$C29</f>
        <v>-5.422208195908484E-5</v>
      </c>
      <c r="O29" s="351">
        <v>6151.8239999999996</v>
      </c>
      <c r="P29" s="80">
        <f>O29/$B$25</f>
        <v>0.4132643375321528</v>
      </c>
      <c r="Q29" s="81">
        <f>O29-$C29</f>
        <v>-8.0280000000002474</v>
      </c>
      <c r="R29" s="82">
        <f>ROUND((P29-$D29)*100,2)</f>
        <v>-0.05</v>
      </c>
      <c r="S29" s="80">
        <f>(O29-$C29)/$C29</f>
        <v>-1.3032780657717502E-3</v>
      </c>
      <c r="T29" s="304">
        <v>6139.57</v>
      </c>
      <c r="U29" s="84">
        <f>T29/$B$25</f>
        <v>0.41244114408706745</v>
      </c>
      <c r="V29" s="85">
        <f>T29-$C29</f>
        <v>-20.282000000000153</v>
      </c>
      <c r="W29" s="86">
        <f>ROUND((U29-$D29)*100,2)</f>
        <v>-0.14000000000000001</v>
      </c>
      <c r="X29" s="84">
        <f>(T29-$C29)/$C29</f>
        <v>-3.2926115757326885E-3</v>
      </c>
      <c r="Y29" s="140">
        <v>6089.9080000000004</v>
      </c>
      <c r="Z29" s="87">
        <f>Y29/$B$25</f>
        <v>0.40910497362274312</v>
      </c>
      <c r="AA29" s="88">
        <f>Y29-$C29</f>
        <v>-69.943999999999505</v>
      </c>
      <c r="AB29" s="89">
        <f>ROUND((Z29-$D29)*100,2)</f>
        <v>-0.47</v>
      </c>
      <c r="AC29" s="87">
        <f>(Y29-$C29)/$C29</f>
        <v>-1.1354818265114083E-2</v>
      </c>
      <c r="AD29" s="142">
        <v>6081.6639999999998</v>
      </c>
      <c r="AE29" s="91">
        <f>AD29/$B$25</f>
        <v>0.40855116207049202</v>
      </c>
      <c r="AF29" s="92">
        <f>AD29-$C29</f>
        <v>-78.188000000000102</v>
      </c>
      <c r="AG29" s="93">
        <f>ROUND((AE29-$D29)*100,2)</f>
        <v>-0.53</v>
      </c>
      <c r="AH29" s="91">
        <f>(AD29-$C29)/$C29</f>
        <v>-1.2693162108440284E-2</v>
      </c>
      <c r="AI29" s="144">
        <v>6008.4660000000003</v>
      </c>
      <c r="AJ29" s="95">
        <f>AI29/$B$25</f>
        <v>0.40363390127455928</v>
      </c>
      <c r="AK29" s="96">
        <f>AI29-$C29</f>
        <v>-151.38599999999951</v>
      </c>
      <c r="AL29" s="97">
        <f>ROUND((AJ29-$D29)*100,2)</f>
        <v>-1.02</v>
      </c>
      <c r="AM29" s="95">
        <f>(AI29-$C29)/$C29</f>
        <v>-2.4576239818748815E-2</v>
      </c>
      <c r="AN29" s="146">
        <v>6159.259</v>
      </c>
      <c r="AO29" s="99">
        <f>AN29/$B$25</f>
        <v>0.41376380246313127</v>
      </c>
      <c r="AP29" s="100">
        <f>AN29-$C29</f>
        <v>-0.5929999999998472</v>
      </c>
      <c r="AQ29" s="101">
        <f>ROUND((AO29-$D29)*100,2)</f>
        <v>0</v>
      </c>
      <c r="AR29" s="99">
        <f>(AN29-$C29)/$C29</f>
        <v>-9.6268546711811775E-5</v>
      </c>
      <c r="AS29" s="381">
        <v>6148.665</v>
      </c>
      <c r="AT29" s="103">
        <f>AS29/$B$25</f>
        <v>0.4130521237168252</v>
      </c>
      <c r="AU29" s="104">
        <f>AS29-$C29</f>
        <v>-11.186999999999898</v>
      </c>
      <c r="AV29" s="105">
        <f>ROUND((AT29-$D29)*100,2)</f>
        <v>-0.08</v>
      </c>
      <c r="AW29" s="209">
        <f>(AS29-$C29)/$C29</f>
        <v>-1.8161150625047319E-3</v>
      </c>
    </row>
    <row r="30" spans="1:49" x14ac:dyDescent="0.3">
      <c r="A30" s="7" t="s">
        <v>52</v>
      </c>
      <c r="B30" s="196"/>
      <c r="C30" s="107"/>
      <c r="D30" s="72"/>
      <c r="E30" s="135"/>
      <c r="F30" s="74"/>
      <c r="G30" s="73"/>
      <c r="H30" s="109"/>
      <c r="I30" s="74"/>
      <c r="J30" s="350"/>
      <c r="K30" s="174"/>
      <c r="L30" s="175"/>
      <c r="M30" s="188"/>
      <c r="N30" s="174"/>
      <c r="O30" s="352"/>
      <c r="P30" s="80"/>
      <c r="Q30" s="81"/>
      <c r="R30" s="113"/>
      <c r="S30" s="80"/>
      <c r="T30" s="303"/>
      <c r="U30" s="84"/>
      <c r="V30" s="85"/>
      <c r="W30" s="115"/>
      <c r="X30" s="84"/>
      <c r="Y30" s="141"/>
      <c r="Z30" s="87"/>
      <c r="AA30" s="88"/>
      <c r="AB30" s="117"/>
      <c r="AC30" s="87"/>
      <c r="AD30" s="143"/>
      <c r="AE30" s="91"/>
      <c r="AF30" s="92"/>
      <c r="AG30" s="119"/>
      <c r="AH30" s="91"/>
      <c r="AI30" s="145"/>
      <c r="AJ30" s="95"/>
      <c r="AK30" s="96"/>
      <c r="AL30" s="121"/>
      <c r="AM30" s="95"/>
      <c r="AN30" s="147"/>
      <c r="AO30" s="99"/>
      <c r="AP30" s="100"/>
      <c r="AQ30" s="123"/>
      <c r="AR30" s="99"/>
      <c r="AS30" s="382"/>
      <c r="AT30" s="103"/>
      <c r="AU30" s="104"/>
      <c r="AV30" s="126"/>
      <c r="AW30" s="209"/>
    </row>
    <row r="31" spans="1:49" x14ac:dyDescent="0.3">
      <c r="A31" s="4" t="s">
        <v>53</v>
      </c>
      <c r="B31" s="195">
        <v>10206.14</v>
      </c>
      <c r="C31" s="71"/>
      <c r="D31" s="72"/>
      <c r="E31" s="134"/>
      <c r="F31" s="74"/>
      <c r="G31" s="73"/>
      <c r="H31" s="75"/>
      <c r="I31" s="74"/>
      <c r="J31" s="349"/>
      <c r="K31" s="174"/>
      <c r="L31" s="175"/>
      <c r="M31" s="176"/>
      <c r="N31" s="174"/>
      <c r="O31" s="351"/>
      <c r="P31" s="80"/>
      <c r="Q31" s="81"/>
      <c r="R31" s="82"/>
      <c r="S31" s="80"/>
      <c r="T31" s="304"/>
      <c r="U31" s="84"/>
      <c r="V31" s="85"/>
      <c r="W31" s="86"/>
      <c r="X31" s="84"/>
      <c r="Y31" s="140"/>
      <c r="Z31" s="87"/>
      <c r="AA31" s="88"/>
      <c r="AB31" s="89"/>
      <c r="AC31" s="87"/>
      <c r="AD31" s="142"/>
      <c r="AE31" s="91"/>
      <c r="AF31" s="92"/>
      <c r="AG31" s="93"/>
      <c r="AH31" s="91"/>
      <c r="AI31" s="144"/>
      <c r="AJ31" s="95"/>
      <c r="AK31" s="96"/>
      <c r="AL31" s="97"/>
      <c r="AM31" s="95"/>
      <c r="AN31" s="146"/>
      <c r="AO31" s="99"/>
      <c r="AP31" s="100"/>
      <c r="AQ31" s="101"/>
      <c r="AR31" s="99"/>
      <c r="AS31" s="381"/>
      <c r="AT31" s="103"/>
      <c r="AU31" s="104"/>
      <c r="AV31" s="105"/>
      <c r="AW31" s="209"/>
    </row>
    <row r="32" spans="1:49" x14ac:dyDescent="0.3">
      <c r="A32" s="8" t="s">
        <v>44</v>
      </c>
      <c r="B32" s="195"/>
      <c r="C32" s="71">
        <v>487.17399999999998</v>
      </c>
      <c r="D32" s="72">
        <f>C32/$B$31</f>
        <v>4.7733423213869301E-2</v>
      </c>
      <c r="E32" s="134">
        <v>487.17399999999998</v>
      </c>
      <c r="F32" s="74">
        <f>E32/$B$31</f>
        <v>4.7733423213869301E-2</v>
      </c>
      <c r="G32" s="73">
        <f>E32-$C32</f>
        <v>0</v>
      </c>
      <c r="H32" s="75">
        <f>ROUND((F32-$D32)*100,2)</f>
        <v>0</v>
      </c>
      <c r="I32" s="74">
        <f>(E32-$C32)/$C32</f>
        <v>0</v>
      </c>
      <c r="J32" s="349">
        <v>487.17399999999998</v>
      </c>
      <c r="K32" s="174">
        <f>J32/$B$31</f>
        <v>4.7733423213869301E-2</v>
      </c>
      <c r="L32" s="175">
        <f>J32-$C32</f>
        <v>0</v>
      </c>
      <c r="M32" s="176">
        <f>ROUND((K32-$D32)*100,2)</f>
        <v>0</v>
      </c>
      <c r="N32" s="174">
        <f>(J32-$C32)/$C32</f>
        <v>0</v>
      </c>
      <c r="O32" s="351">
        <v>487.17399999999998</v>
      </c>
      <c r="P32" s="80">
        <f>O32/$B$31</f>
        <v>4.7733423213869301E-2</v>
      </c>
      <c r="Q32" s="81">
        <f>O32-$C32</f>
        <v>0</v>
      </c>
      <c r="R32" s="82">
        <f>ROUND((P32-$D32)*100,2)</f>
        <v>0</v>
      </c>
      <c r="S32" s="80">
        <f>(O32-$C32)/$C32</f>
        <v>0</v>
      </c>
      <c r="T32" s="304">
        <v>487.17399999999998</v>
      </c>
      <c r="U32" s="84">
        <f>T32/$B$31</f>
        <v>4.7733423213869301E-2</v>
      </c>
      <c r="V32" s="85">
        <f>T32-$C32</f>
        <v>0</v>
      </c>
      <c r="W32" s="86">
        <f>ROUND((U32-$D32)*100,2)</f>
        <v>0</v>
      </c>
      <c r="X32" s="84">
        <f>(T32-$C32)/$C32</f>
        <v>0</v>
      </c>
      <c r="Y32" s="140">
        <v>487.17399999999998</v>
      </c>
      <c r="Z32" s="87">
        <f>Y32/$B$31</f>
        <v>4.7733423213869301E-2</v>
      </c>
      <c r="AA32" s="88">
        <f>Y32-$C32</f>
        <v>0</v>
      </c>
      <c r="AB32" s="89">
        <f>ROUND((Z32-$D32)*100,2)</f>
        <v>0</v>
      </c>
      <c r="AC32" s="87">
        <f>(Y32-$C32)/$C32</f>
        <v>0</v>
      </c>
      <c r="AD32" s="142">
        <v>487.17399999999998</v>
      </c>
      <c r="AE32" s="91">
        <f>AD32/$B$31</f>
        <v>4.7733423213869301E-2</v>
      </c>
      <c r="AF32" s="92">
        <f>AD32-$C32</f>
        <v>0</v>
      </c>
      <c r="AG32" s="93">
        <f>ROUND((AE32-$D32)*100,2)</f>
        <v>0</v>
      </c>
      <c r="AH32" s="91">
        <f>(AD32-$C32)/$C32</f>
        <v>0</v>
      </c>
      <c r="AI32" s="144">
        <v>487.17399999999998</v>
      </c>
      <c r="AJ32" s="95">
        <f>AI32/$B$31</f>
        <v>4.7733423213869301E-2</v>
      </c>
      <c r="AK32" s="96">
        <f>AI32-$C32</f>
        <v>0</v>
      </c>
      <c r="AL32" s="97">
        <f>ROUND((AJ32-$D32)*100,2)</f>
        <v>0</v>
      </c>
      <c r="AM32" s="95">
        <f>(AI32-$C32)/$C32</f>
        <v>0</v>
      </c>
      <c r="AN32" s="146">
        <v>487.17399999999998</v>
      </c>
      <c r="AO32" s="99">
        <f>AN32/$B$31</f>
        <v>4.7733423213869301E-2</v>
      </c>
      <c r="AP32" s="100">
        <f>AN32-$C32</f>
        <v>0</v>
      </c>
      <c r="AQ32" s="101">
        <f>ROUND((AO32-$D32)*100,2)</f>
        <v>0</v>
      </c>
      <c r="AR32" s="99">
        <f>(AN32-$C32)/$C32</f>
        <v>0</v>
      </c>
      <c r="AS32" s="381">
        <v>487.17399999999998</v>
      </c>
      <c r="AT32" s="103">
        <f>AS32/$B$31</f>
        <v>4.7733423213869301E-2</v>
      </c>
      <c r="AU32" s="104">
        <f>AS32-$C32</f>
        <v>0</v>
      </c>
      <c r="AV32" s="105">
        <f>ROUND((AT32-$D32)*100,2)</f>
        <v>0</v>
      </c>
      <c r="AW32" s="209">
        <f>(AS32-$C32)/$C32</f>
        <v>0</v>
      </c>
    </row>
    <row r="33" spans="1:49" x14ac:dyDescent="0.3">
      <c r="A33" s="8" t="s">
        <v>45</v>
      </c>
      <c r="B33" s="195"/>
      <c r="C33" s="71">
        <v>1427.951</v>
      </c>
      <c r="D33" s="72">
        <f t="shared" ref="D33:D35" si="4">C33/$B$31</f>
        <v>0.13991097515809112</v>
      </c>
      <c r="E33" s="134">
        <v>1427.951</v>
      </c>
      <c r="F33" s="74">
        <f>E33/$B$31</f>
        <v>0.13991097515809112</v>
      </c>
      <c r="G33" s="73">
        <f>E33-$C33</f>
        <v>0</v>
      </c>
      <c r="H33" s="75">
        <f>ROUND((F33-$D33)*100,2)</f>
        <v>0</v>
      </c>
      <c r="I33" s="74">
        <f>(E33-$C33)/$C33</f>
        <v>0</v>
      </c>
      <c r="J33" s="349">
        <v>1427.951</v>
      </c>
      <c r="K33" s="174">
        <f>J33/$B$31</f>
        <v>0.13991097515809112</v>
      </c>
      <c r="L33" s="175">
        <f>J33-$C33</f>
        <v>0</v>
      </c>
      <c r="M33" s="176">
        <f>ROUND((K33-$D33)*100,2)</f>
        <v>0</v>
      </c>
      <c r="N33" s="174">
        <f>(J33-$C33)/$C33</f>
        <v>0</v>
      </c>
      <c r="O33" s="351">
        <v>1427.951</v>
      </c>
      <c r="P33" s="80">
        <f>O33/$B$31</f>
        <v>0.13991097515809112</v>
      </c>
      <c r="Q33" s="81">
        <f>O33-$C33</f>
        <v>0</v>
      </c>
      <c r="R33" s="82">
        <f>ROUND((P33-$D33)*100,2)</f>
        <v>0</v>
      </c>
      <c r="S33" s="80">
        <f>(O33-$C33)/$C33</f>
        <v>0</v>
      </c>
      <c r="T33" s="304">
        <v>1427.951</v>
      </c>
      <c r="U33" s="84">
        <f>T33/$B$31</f>
        <v>0.13991097515809112</v>
      </c>
      <c r="V33" s="85">
        <f>T33-$C33</f>
        <v>0</v>
      </c>
      <c r="W33" s="86">
        <f>ROUND((U33-$D33)*100,2)</f>
        <v>0</v>
      </c>
      <c r="X33" s="84">
        <f>(T33-$C33)/$C33</f>
        <v>0</v>
      </c>
      <c r="Y33" s="140">
        <v>1427.951</v>
      </c>
      <c r="Z33" s="87">
        <f>Y33/$B$31</f>
        <v>0.13991097515809112</v>
      </c>
      <c r="AA33" s="88">
        <f>Y33-$C33</f>
        <v>0</v>
      </c>
      <c r="AB33" s="89">
        <f>ROUND((Z33-$D33)*100,2)</f>
        <v>0</v>
      </c>
      <c r="AC33" s="87">
        <f>(Y33-$C33)/$C33</f>
        <v>0</v>
      </c>
      <c r="AD33" s="142">
        <v>1427.951</v>
      </c>
      <c r="AE33" s="91">
        <f>AD33/$B$31</f>
        <v>0.13991097515809112</v>
      </c>
      <c r="AF33" s="92">
        <f>AD33-$C33</f>
        <v>0</v>
      </c>
      <c r="AG33" s="93">
        <f>ROUND((AE33-$D33)*100,2)</f>
        <v>0</v>
      </c>
      <c r="AH33" s="91">
        <f>(AD33-$C33)/$C33</f>
        <v>0</v>
      </c>
      <c r="AI33" s="144">
        <v>1427.951</v>
      </c>
      <c r="AJ33" s="95">
        <f>AI33/$B$31</f>
        <v>0.13991097515809112</v>
      </c>
      <c r="AK33" s="96">
        <f>AI33-$C33</f>
        <v>0</v>
      </c>
      <c r="AL33" s="97">
        <f>ROUND((AJ33-$D33)*100,2)</f>
        <v>0</v>
      </c>
      <c r="AM33" s="95">
        <f>(AI33-$C33)/$C33</f>
        <v>0</v>
      </c>
      <c r="AN33" s="146">
        <v>1427.951</v>
      </c>
      <c r="AO33" s="99">
        <f>AN33/$B$31</f>
        <v>0.13991097515809112</v>
      </c>
      <c r="AP33" s="100">
        <f>AN33-$C33</f>
        <v>0</v>
      </c>
      <c r="AQ33" s="101">
        <f>ROUND((AO33-$D33)*100,2)</f>
        <v>0</v>
      </c>
      <c r="AR33" s="99">
        <f>(AN33-$C33)/$C33</f>
        <v>0</v>
      </c>
      <c r="AS33" s="381">
        <v>1427.951</v>
      </c>
      <c r="AT33" s="103">
        <f>AS33/$B$31</f>
        <v>0.13991097515809112</v>
      </c>
      <c r="AU33" s="104">
        <f>AS33-$C33</f>
        <v>0</v>
      </c>
      <c r="AV33" s="105">
        <f>ROUND((AT33-$D33)*100,2)</f>
        <v>0</v>
      </c>
      <c r="AW33" s="209">
        <f>(AS33-$C33)/$C33</f>
        <v>0</v>
      </c>
    </row>
    <row r="34" spans="1:49" x14ac:dyDescent="0.3">
      <c r="A34" s="8" t="s">
        <v>46</v>
      </c>
      <c r="B34" s="195"/>
      <c r="C34" s="71">
        <v>2817.8789999999999</v>
      </c>
      <c r="D34" s="72">
        <f t="shared" si="4"/>
        <v>0.27609644782454484</v>
      </c>
      <c r="E34" s="134">
        <v>2817.8789999999999</v>
      </c>
      <c r="F34" s="74">
        <f>E34/$B$31</f>
        <v>0.27609644782454484</v>
      </c>
      <c r="G34" s="73">
        <f>E34-$C34</f>
        <v>0</v>
      </c>
      <c r="H34" s="75">
        <f>ROUND((F34-$D34)*100,2)</f>
        <v>0</v>
      </c>
      <c r="I34" s="74">
        <f>(E34-$C34)/$C34</f>
        <v>0</v>
      </c>
      <c r="J34" s="349">
        <v>2817.8789999999999</v>
      </c>
      <c r="K34" s="174">
        <f>J34/$B$31</f>
        <v>0.27609644782454484</v>
      </c>
      <c r="L34" s="175">
        <f>J34-$C34</f>
        <v>0</v>
      </c>
      <c r="M34" s="176">
        <f>ROUND((K34-$D34)*100,2)</f>
        <v>0</v>
      </c>
      <c r="N34" s="174">
        <f>(J34-$C34)/$C34</f>
        <v>0</v>
      </c>
      <c r="O34" s="351">
        <v>2817.8789999999999</v>
      </c>
      <c r="P34" s="80">
        <f>O34/$B$31</f>
        <v>0.27609644782454484</v>
      </c>
      <c r="Q34" s="81">
        <f>O34-$C34</f>
        <v>0</v>
      </c>
      <c r="R34" s="82">
        <f>ROUND((P34-$D34)*100,2)</f>
        <v>0</v>
      </c>
      <c r="S34" s="80">
        <f>(O34-$C34)/$C34</f>
        <v>0</v>
      </c>
      <c r="T34" s="304">
        <v>2817.8789999999999</v>
      </c>
      <c r="U34" s="84">
        <f>T34/$B$31</f>
        <v>0.27609644782454484</v>
      </c>
      <c r="V34" s="85">
        <f>T34-$C34</f>
        <v>0</v>
      </c>
      <c r="W34" s="86">
        <f>ROUND((U34-$D34)*100,2)</f>
        <v>0</v>
      </c>
      <c r="X34" s="84">
        <f>(T34-$C34)/$C34</f>
        <v>0</v>
      </c>
      <c r="Y34" s="140">
        <v>2817.8789999999999</v>
      </c>
      <c r="Z34" s="87">
        <f>Y34/$B$31</f>
        <v>0.27609644782454484</v>
      </c>
      <c r="AA34" s="88">
        <f>Y34-$C34</f>
        <v>0</v>
      </c>
      <c r="AB34" s="89">
        <f>ROUND((Z34-$D34)*100,2)</f>
        <v>0</v>
      </c>
      <c r="AC34" s="87">
        <f>(Y34-$C34)/$C34</f>
        <v>0</v>
      </c>
      <c r="AD34" s="142">
        <v>2817.8789999999999</v>
      </c>
      <c r="AE34" s="91">
        <f>AD34/$B$31</f>
        <v>0.27609644782454484</v>
      </c>
      <c r="AF34" s="92">
        <f>AD34-$C34</f>
        <v>0</v>
      </c>
      <c r="AG34" s="93">
        <f>ROUND((AE34-$D34)*100,2)</f>
        <v>0</v>
      </c>
      <c r="AH34" s="91">
        <f>(AD34-$C34)/$C34</f>
        <v>0</v>
      </c>
      <c r="AI34" s="144">
        <v>2817.8789999999999</v>
      </c>
      <c r="AJ34" s="95">
        <f>AI34/$B$31</f>
        <v>0.27609644782454484</v>
      </c>
      <c r="AK34" s="96">
        <f>AI34-$C34</f>
        <v>0</v>
      </c>
      <c r="AL34" s="97">
        <f>ROUND((AJ34-$D34)*100,2)</f>
        <v>0</v>
      </c>
      <c r="AM34" s="95">
        <f>(AI34-$C34)/$C34</f>
        <v>0</v>
      </c>
      <c r="AN34" s="146">
        <v>2817.8789999999999</v>
      </c>
      <c r="AO34" s="99">
        <f>AN34/$B$31</f>
        <v>0.27609644782454484</v>
      </c>
      <c r="AP34" s="100">
        <f>AN34-$C34</f>
        <v>0</v>
      </c>
      <c r="AQ34" s="101">
        <f>ROUND((AO34-$D34)*100,2)</f>
        <v>0</v>
      </c>
      <c r="AR34" s="99">
        <f>(AN34-$C34)/$C34</f>
        <v>0</v>
      </c>
      <c r="AS34" s="381">
        <v>2817.8789999999999</v>
      </c>
      <c r="AT34" s="103">
        <f>AS34/$B$31</f>
        <v>0.27609644782454484</v>
      </c>
      <c r="AU34" s="104">
        <f>AS34-$C34</f>
        <v>0</v>
      </c>
      <c r="AV34" s="105">
        <f>ROUND((AT34-$D34)*100,2)</f>
        <v>0</v>
      </c>
      <c r="AW34" s="209">
        <f>(AS34-$C34)/$C34</f>
        <v>0</v>
      </c>
    </row>
    <row r="35" spans="1:49" x14ac:dyDescent="0.3">
      <c r="A35" s="8" t="s">
        <v>47</v>
      </c>
      <c r="B35" s="195"/>
      <c r="C35" s="71">
        <v>3923.45</v>
      </c>
      <c r="D35" s="72">
        <f t="shared" si="4"/>
        <v>0.38442055468570879</v>
      </c>
      <c r="E35" s="134">
        <v>3923.45</v>
      </c>
      <c r="F35" s="74">
        <f>E35/$B$31</f>
        <v>0.38442055468570879</v>
      </c>
      <c r="G35" s="73">
        <f>E35-$C35</f>
        <v>0</v>
      </c>
      <c r="H35" s="75">
        <f>ROUND((F35-$D35)*100,2)</f>
        <v>0</v>
      </c>
      <c r="I35" s="74">
        <f>(E35-$C35)/$C35</f>
        <v>0</v>
      </c>
      <c r="J35" s="349">
        <v>3923.45</v>
      </c>
      <c r="K35" s="174">
        <f>J35/$B$31</f>
        <v>0.38442055468570879</v>
      </c>
      <c r="L35" s="175">
        <f>J35-$C35</f>
        <v>0</v>
      </c>
      <c r="M35" s="176">
        <f>ROUND((K35-$D35)*100,2)</f>
        <v>0</v>
      </c>
      <c r="N35" s="174">
        <f>(J35-$C35)/$C35</f>
        <v>0</v>
      </c>
      <c r="O35" s="351">
        <v>3923.45</v>
      </c>
      <c r="P35" s="80">
        <f>O35/$B$31</f>
        <v>0.38442055468570879</v>
      </c>
      <c r="Q35" s="81">
        <f>O35-$C35</f>
        <v>0</v>
      </c>
      <c r="R35" s="82">
        <f>ROUND((P35-$D35)*100,2)</f>
        <v>0</v>
      </c>
      <c r="S35" s="80">
        <f>(O35-$C35)/$C35</f>
        <v>0</v>
      </c>
      <c r="T35" s="304">
        <v>3923.45</v>
      </c>
      <c r="U35" s="84">
        <f>T35/$B$31</f>
        <v>0.38442055468570879</v>
      </c>
      <c r="V35" s="85">
        <f>T35-$C35</f>
        <v>0</v>
      </c>
      <c r="W35" s="86">
        <f>ROUND((U35-$D35)*100,2)</f>
        <v>0</v>
      </c>
      <c r="X35" s="84">
        <f>(T35-$C35)/$C35</f>
        <v>0</v>
      </c>
      <c r="Y35" s="140">
        <v>3923.45</v>
      </c>
      <c r="Z35" s="87">
        <f>Y35/$B$31</f>
        <v>0.38442055468570879</v>
      </c>
      <c r="AA35" s="88">
        <f>Y35-$C35</f>
        <v>0</v>
      </c>
      <c r="AB35" s="89">
        <f>ROUND((Z35-$D35)*100,2)</f>
        <v>0</v>
      </c>
      <c r="AC35" s="87">
        <f>(Y35-$C35)/$C35</f>
        <v>0</v>
      </c>
      <c r="AD35" s="142">
        <v>3923.45</v>
      </c>
      <c r="AE35" s="91">
        <f>AD35/$B$31</f>
        <v>0.38442055468570879</v>
      </c>
      <c r="AF35" s="92">
        <f>AD35-$C35</f>
        <v>0</v>
      </c>
      <c r="AG35" s="93">
        <f>ROUND((AE35-$D35)*100,2)</f>
        <v>0</v>
      </c>
      <c r="AH35" s="91">
        <f>(AD35-$C35)/$C35</f>
        <v>0</v>
      </c>
      <c r="AI35" s="144">
        <v>3923.45</v>
      </c>
      <c r="AJ35" s="95">
        <f>AI35/$B$31</f>
        <v>0.38442055468570879</v>
      </c>
      <c r="AK35" s="96">
        <f>AI35-$C35</f>
        <v>0</v>
      </c>
      <c r="AL35" s="97">
        <f>ROUND((AJ35-$D35)*100,2)</f>
        <v>0</v>
      </c>
      <c r="AM35" s="95">
        <f>(AI35-$C35)/$C35</f>
        <v>0</v>
      </c>
      <c r="AN35" s="146">
        <v>3923.45</v>
      </c>
      <c r="AO35" s="99">
        <f>AN35/$B$31</f>
        <v>0.38442055468570879</v>
      </c>
      <c r="AP35" s="100">
        <f>AN35-$C35</f>
        <v>0</v>
      </c>
      <c r="AQ35" s="101">
        <f>ROUND((AO35-$D35)*100,2)</f>
        <v>0</v>
      </c>
      <c r="AR35" s="99">
        <f>(AN35-$C35)/$C35</f>
        <v>0</v>
      </c>
      <c r="AS35" s="381">
        <v>3923.45</v>
      </c>
      <c r="AT35" s="103">
        <f>AS35/$B$31</f>
        <v>0.38442055468570879</v>
      </c>
      <c r="AU35" s="104">
        <f>AS35-$C35</f>
        <v>0</v>
      </c>
      <c r="AV35" s="105">
        <f>ROUND((AT35-$D35)*100,2)</f>
        <v>0</v>
      </c>
      <c r="AW35" s="209">
        <f>(AS35-$C35)/$C35</f>
        <v>0</v>
      </c>
    </row>
    <row r="36" spans="1:49" x14ac:dyDescent="0.3">
      <c r="A36" s="7" t="s">
        <v>32</v>
      </c>
      <c r="B36" s="195"/>
      <c r="C36" s="107"/>
      <c r="D36" s="72"/>
      <c r="E36" s="134"/>
      <c r="F36" s="74"/>
      <c r="G36" s="73"/>
      <c r="H36" s="109"/>
      <c r="I36" s="74"/>
      <c r="J36" s="349"/>
      <c r="K36" s="174"/>
      <c r="L36" s="175"/>
      <c r="M36" s="188"/>
      <c r="N36" s="174"/>
      <c r="O36" s="351"/>
      <c r="P36" s="80"/>
      <c r="Q36" s="81"/>
      <c r="R36" s="113"/>
      <c r="S36" s="80"/>
      <c r="T36" s="304"/>
      <c r="U36" s="84"/>
      <c r="V36" s="85"/>
      <c r="W36" s="115"/>
      <c r="X36" s="84"/>
      <c r="Y36" s="140"/>
      <c r="Z36" s="87"/>
      <c r="AA36" s="88"/>
      <c r="AB36" s="117"/>
      <c r="AC36" s="87"/>
      <c r="AD36" s="142"/>
      <c r="AE36" s="91"/>
      <c r="AF36" s="92"/>
      <c r="AG36" s="119"/>
      <c r="AH36" s="91"/>
      <c r="AI36" s="144"/>
      <c r="AJ36" s="95"/>
      <c r="AK36" s="96"/>
      <c r="AL36" s="121"/>
      <c r="AM36" s="95"/>
      <c r="AN36" s="146"/>
      <c r="AO36" s="99"/>
      <c r="AP36" s="100"/>
      <c r="AQ36" s="123"/>
      <c r="AR36" s="99"/>
      <c r="AS36" s="381"/>
      <c r="AT36" s="103"/>
      <c r="AU36" s="104"/>
      <c r="AV36" s="126"/>
      <c r="AW36" s="209"/>
    </row>
    <row r="37" spans="1:49" x14ac:dyDescent="0.3">
      <c r="A37" s="4" t="s">
        <v>33</v>
      </c>
      <c r="B37" s="195">
        <v>8135.46</v>
      </c>
      <c r="C37" s="71"/>
      <c r="D37" s="72"/>
      <c r="E37" s="134"/>
      <c r="F37" s="74"/>
      <c r="G37" s="73"/>
      <c r="H37" s="75"/>
      <c r="I37" s="74"/>
      <c r="J37" s="349"/>
      <c r="K37" s="174"/>
      <c r="L37" s="175"/>
      <c r="M37" s="176"/>
      <c r="N37" s="174"/>
      <c r="O37" s="351"/>
      <c r="P37" s="80"/>
      <c r="Q37" s="81"/>
      <c r="R37" s="82"/>
      <c r="S37" s="80"/>
      <c r="T37" s="304"/>
      <c r="U37" s="84"/>
      <c r="V37" s="85"/>
      <c r="W37" s="86"/>
      <c r="X37" s="84"/>
      <c r="Y37" s="140"/>
      <c r="Z37" s="87"/>
      <c r="AA37" s="88"/>
      <c r="AB37" s="89"/>
      <c r="AC37" s="87"/>
      <c r="AD37" s="142"/>
      <c r="AE37" s="91"/>
      <c r="AF37" s="92"/>
      <c r="AG37" s="93"/>
      <c r="AH37" s="91"/>
      <c r="AI37" s="144"/>
      <c r="AJ37" s="95"/>
      <c r="AK37" s="96"/>
      <c r="AL37" s="97"/>
      <c r="AM37" s="95"/>
      <c r="AN37" s="146"/>
      <c r="AO37" s="99"/>
      <c r="AP37" s="100"/>
      <c r="AQ37" s="101"/>
      <c r="AR37" s="99"/>
      <c r="AS37" s="381"/>
      <c r="AT37" s="103"/>
      <c r="AU37" s="104"/>
      <c r="AV37" s="105"/>
      <c r="AW37" s="209"/>
    </row>
    <row r="38" spans="1:49" x14ac:dyDescent="0.3">
      <c r="A38" s="8" t="s">
        <v>44</v>
      </c>
      <c r="B38" s="195"/>
      <c r="C38" s="71">
        <v>345.03500000000003</v>
      </c>
      <c r="D38" s="72">
        <f>C38/$B$37</f>
        <v>4.2411246567495876E-2</v>
      </c>
      <c r="E38" s="134">
        <v>339.428</v>
      </c>
      <c r="F38" s="74">
        <f>E38/$B$37</f>
        <v>4.1722041531763412E-2</v>
      </c>
      <c r="G38" s="73">
        <f>E38-$C38</f>
        <v>-5.6070000000000277</v>
      </c>
      <c r="H38" s="75">
        <f>ROUND((F38-$D38)*100,2)</f>
        <v>-7.0000000000000007E-2</v>
      </c>
      <c r="I38" s="74">
        <f>(E38-$C38)/$C38</f>
        <v>-1.6250525309026698E-2</v>
      </c>
      <c r="J38" s="349">
        <v>345.03500000000003</v>
      </c>
      <c r="K38" s="174">
        <f>J38/$B$37</f>
        <v>4.2411246567495876E-2</v>
      </c>
      <c r="L38" s="175">
        <f>J38-$C38</f>
        <v>0</v>
      </c>
      <c r="M38" s="176">
        <f>ROUND((K38-$D38)*100,2)</f>
        <v>0</v>
      </c>
      <c r="N38" s="174">
        <f>(J38-$C38)/$C38</f>
        <v>0</v>
      </c>
      <c r="O38" s="351">
        <v>338.04700000000003</v>
      </c>
      <c r="P38" s="80">
        <f>O38/$B$37</f>
        <v>4.15522908354291E-2</v>
      </c>
      <c r="Q38" s="81">
        <f>O38-$C38</f>
        <v>-6.9879999999999995</v>
      </c>
      <c r="R38" s="82">
        <f>ROUND((P38-$D38)*100,2)</f>
        <v>-0.09</v>
      </c>
      <c r="S38" s="80">
        <f>(O38-$C38)/$C38</f>
        <v>-2.0253017809787409E-2</v>
      </c>
      <c r="T38" s="304">
        <v>332.786</v>
      </c>
      <c r="U38" s="84">
        <f>T38/$B$37</f>
        <v>4.0905615662789808E-2</v>
      </c>
      <c r="V38" s="85">
        <f>T38-$C38</f>
        <v>-12.249000000000024</v>
      </c>
      <c r="W38" s="86">
        <f>ROUND((U38-$D38)*100,2)</f>
        <v>-0.15</v>
      </c>
      <c r="X38" s="84">
        <f>(T38-$C38)/$C38</f>
        <v>-3.5500746301099957E-2</v>
      </c>
      <c r="Y38" s="140">
        <v>314.36</v>
      </c>
      <c r="Z38" s="87">
        <f>Y38/$B$37</f>
        <v>3.8640716075059062E-2</v>
      </c>
      <c r="AA38" s="88">
        <f>Y38-$C38</f>
        <v>-30.675000000000011</v>
      </c>
      <c r="AB38" s="89">
        <f>ROUND((Z38-$D38)*100,2)</f>
        <v>-0.38</v>
      </c>
      <c r="AC38" s="87">
        <f>(Y38-$C38)/$C38</f>
        <v>-8.8904024229426032E-2</v>
      </c>
      <c r="AD38" s="142">
        <v>313.36900000000003</v>
      </c>
      <c r="AE38" s="91">
        <f>AD38/$B$37</f>
        <v>3.851890366371416E-2</v>
      </c>
      <c r="AF38" s="92">
        <f>AD38-$C38</f>
        <v>-31.665999999999997</v>
      </c>
      <c r="AG38" s="93">
        <f>ROUND((AE38-$D38)*100,2)</f>
        <v>-0.39</v>
      </c>
      <c r="AH38" s="91">
        <f>(AD38-$C38)/$C38</f>
        <v>-9.1776196617734423E-2</v>
      </c>
      <c r="AI38" s="144">
        <v>300.51799999999997</v>
      </c>
      <c r="AJ38" s="95">
        <f>AI38/$B$37</f>
        <v>3.6939275713973145E-2</v>
      </c>
      <c r="AK38" s="96">
        <f>AI38-$C38</f>
        <v>-44.517000000000053</v>
      </c>
      <c r="AL38" s="97">
        <f>ROUND((AJ38-$D38)*100,2)</f>
        <v>-0.55000000000000004</v>
      </c>
      <c r="AM38" s="95">
        <f>(AI38-$C38)/$C38</f>
        <v>-0.12902169345138914</v>
      </c>
      <c r="AN38" s="146">
        <v>339.428</v>
      </c>
      <c r="AO38" s="99">
        <f>AN38/$B$37</f>
        <v>4.1722041531763412E-2</v>
      </c>
      <c r="AP38" s="100">
        <f>AN38-$C38</f>
        <v>-5.6070000000000277</v>
      </c>
      <c r="AQ38" s="101">
        <f>ROUND((AO38-$D38)*100,2)</f>
        <v>-7.0000000000000007E-2</v>
      </c>
      <c r="AR38" s="99">
        <f>(AN38-$C38)/$C38</f>
        <v>-1.6250525309026698E-2</v>
      </c>
      <c r="AS38" s="381">
        <v>336.40699999999998</v>
      </c>
      <c r="AT38" s="103">
        <f>AS38/$B$37</f>
        <v>4.1350704201114627E-2</v>
      </c>
      <c r="AU38" s="104">
        <f>AS38-$C38</f>
        <v>-8.6280000000000427</v>
      </c>
      <c r="AV38" s="105">
        <f>ROUND((AT38-$D38)*100,2)</f>
        <v>-0.11</v>
      </c>
      <c r="AW38" s="209">
        <f>(AS38-$C38)/$C38</f>
        <v>-2.5006158795484637E-2</v>
      </c>
    </row>
    <row r="39" spans="1:49" x14ac:dyDescent="0.3">
      <c r="A39" s="8" t="s">
        <v>45</v>
      </c>
      <c r="B39" s="195"/>
      <c r="C39" s="71">
        <v>1459.43</v>
      </c>
      <c r="D39" s="72">
        <f t="shared" ref="D39:D41" si="5">C39/$B$37</f>
        <v>0.17939120836437031</v>
      </c>
      <c r="E39" s="134">
        <v>1446.5</v>
      </c>
      <c r="F39" s="74">
        <f>E39/$B$37</f>
        <v>0.17780186983895194</v>
      </c>
      <c r="G39" s="73">
        <f>E39-$C39</f>
        <v>-12.930000000000064</v>
      </c>
      <c r="H39" s="75">
        <f>ROUND((F39-$D39)*100,2)</f>
        <v>-0.16</v>
      </c>
      <c r="I39" s="74">
        <f>(E39-$C39)/$C39</f>
        <v>-8.859623277581016E-3</v>
      </c>
      <c r="J39" s="349">
        <v>1459.43</v>
      </c>
      <c r="K39" s="174">
        <f>J39/$B$37</f>
        <v>0.17939120836437031</v>
      </c>
      <c r="L39" s="175">
        <f>J39-$C39</f>
        <v>0</v>
      </c>
      <c r="M39" s="176">
        <f>ROUND((K39-$D39)*100,2)</f>
        <v>0</v>
      </c>
      <c r="N39" s="174">
        <f>(J39-$C39)/$C39</f>
        <v>0</v>
      </c>
      <c r="O39" s="351">
        <v>1428.79</v>
      </c>
      <c r="P39" s="80">
        <f>O39/$B$37</f>
        <v>0.17562498002571458</v>
      </c>
      <c r="Q39" s="81">
        <f>O39-$C39</f>
        <v>-30.6400000000001</v>
      </c>
      <c r="R39" s="82">
        <f>ROUND((P39-$D39)*100,2)</f>
        <v>-0.38</v>
      </c>
      <c r="S39" s="80">
        <f>(O39-$C39)/$C39</f>
        <v>-2.0994497851901151E-2</v>
      </c>
      <c r="T39" s="304">
        <v>1407.11</v>
      </c>
      <c r="U39" s="84">
        <f>T39/$B$37</f>
        <v>0.17296010305502085</v>
      </c>
      <c r="V39" s="85">
        <f>T39-$C39</f>
        <v>-52.320000000000164</v>
      </c>
      <c r="W39" s="86">
        <f>ROUND((U39-$D39)*100,2)</f>
        <v>-0.64</v>
      </c>
      <c r="X39" s="84">
        <f>(T39-$C39)/$C39</f>
        <v>-3.5849612519956532E-2</v>
      </c>
      <c r="Y39" s="140">
        <v>1334.53</v>
      </c>
      <c r="Z39" s="87">
        <f>Y39/$B$37</f>
        <v>0.16403866529981095</v>
      </c>
      <c r="AA39" s="88">
        <f>Y39-$C39</f>
        <v>-124.90000000000009</v>
      </c>
      <c r="AB39" s="89">
        <f>ROUND((Z39-$D39)*100,2)</f>
        <v>-1.54</v>
      </c>
      <c r="AC39" s="87">
        <f>(Y39-$C39)/$C39</f>
        <v>-8.5581357105171257E-2</v>
      </c>
      <c r="AD39" s="142">
        <v>1322.7</v>
      </c>
      <c r="AE39" s="91">
        <f>AD39/$B$37</f>
        <v>0.16258453732179864</v>
      </c>
      <c r="AF39" s="92">
        <f>AD39-$C39</f>
        <v>-136.73000000000002</v>
      </c>
      <c r="AG39" s="93">
        <f>ROUND((AE39-$D39)*100,2)</f>
        <v>-1.68</v>
      </c>
      <c r="AH39" s="91">
        <f>(AD39-$C39)/$C39</f>
        <v>-9.3687261465092542E-2</v>
      </c>
      <c r="AI39" s="144">
        <v>1230.1300000000001</v>
      </c>
      <c r="AJ39" s="95">
        <f>AI39/$B$37</f>
        <v>0.1512059551641825</v>
      </c>
      <c r="AK39" s="96">
        <f>AI39-$C39</f>
        <v>-229.29999999999995</v>
      </c>
      <c r="AL39" s="97">
        <f>ROUND((AJ39-$D39)*100,2)</f>
        <v>-2.82</v>
      </c>
      <c r="AM39" s="95">
        <f>(AI39-$C39)/$C39</f>
        <v>-0.15711613438123098</v>
      </c>
      <c r="AN39" s="146">
        <v>1444.3</v>
      </c>
      <c r="AO39" s="99">
        <f>AN39/$B$37</f>
        <v>0.17753144874413984</v>
      </c>
      <c r="AP39" s="100">
        <f>AN39-$C39</f>
        <v>-15.130000000000109</v>
      </c>
      <c r="AQ39" s="101">
        <f>ROUND((AO39-$D39)*100,2)</f>
        <v>-0.19</v>
      </c>
      <c r="AR39" s="99">
        <f>(AN39-$C39)/$C39</f>
        <v>-1.0367061112900316E-2</v>
      </c>
      <c r="AS39" s="381">
        <v>1423.44</v>
      </c>
      <c r="AT39" s="103">
        <f>AS39/$B$37</f>
        <v>0.17496736509060337</v>
      </c>
      <c r="AU39" s="104">
        <f>AS39-$C39</f>
        <v>-35.990000000000009</v>
      </c>
      <c r="AV39" s="105">
        <f>ROUND((AT39-$D39)*100,2)</f>
        <v>-0.44</v>
      </c>
      <c r="AW39" s="209">
        <f>(AS39-$C39)/$C39</f>
        <v>-2.4660312587791128E-2</v>
      </c>
    </row>
    <row r="40" spans="1:49" x14ac:dyDescent="0.3">
      <c r="A40" s="8" t="s">
        <v>46</v>
      </c>
      <c r="B40" s="195"/>
      <c r="C40" s="71">
        <v>3377.03</v>
      </c>
      <c r="D40" s="72">
        <f t="shared" si="5"/>
        <v>0.41510006809694844</v>
      </c>
      <c r="E40" s="134">
        <v>3374.92</v>
      </c>
      <c r="F40" s="74">
        <f>E40/$B$37</f>
        <v>0.41484070968328773</v>
      </c>
      <c r="G40" s="73">
        <f>E40-$C40</f>
        <v>-2.1100000000001273</v>
      </c>
      <c r="H40" s="75">
        <f>ROUND((F40-$D40)*100,2)</f>
        <v>-0.03</v>
      </c>
      <c r="I40" s="74">
        <f>(E40-$C40)/$C40</f>
        <v>-6.2480937391735556E-4</v>
      </c>
      <c r="J40" s="349">
        <v>3376.68</v>
      </c>
      <c r="K40" s="174">
        <f>J40/$B$37</f>
        <v>0.41505704655913739</v>
      </c>
      <c r="L40" s="175">
        <f>J40-$C40</f>
        <v>-0.3500000000003638</v>
      </c>
      <c r="M40" s="176">
        <f>ROUND((K40-$D40)*100,2)</f>
        <v>0</v>
      </c>
      <c r="N40" s="174">
        <f>(J40-$C40)/$C40</f>
        <v>-1.0364136534184291E-4</v>
      </c>
      <c r="O40" s="351">
        <v>3361.85</v>
      </c>
      <c r="P40" s="80">
        <f>O40/$B$37</f>
        <v>0.41323416254274498</v>
      </c>
      <c r="Q40" s="81">
        <f>O40-$C40</f>
        <v>-15.180000000000291</v>
      </c>
      <c r="R40" s="82">
        <f>ROUND((P40-$D40)*100,2)</f>
        <v>-0.19</v>
      </c>
      <c r="S40" s="80">
        <f>(O40-$C40)/$C40</f>
        <v>-4.4950740739644864E-3</v>
      </c>
      <c r="T40" s="304">
        <v>3345.56</v>
      </c>
      <c r="U40" s="84">
        <f>T40/$B$37</f>
        <v>0.41123181725434088</v>
      </c>
      <c r="V40" s="85">
        <f>T40-$C40</f>
        <v>-31.470000000000255</v>
      </c>
      <c r="W40" s="86">
        <f>ROUND((U40-$D40)*100,2)</f>
        <v>-0.39</v>
      </c>
      <c r="X40" s="84">
        <f>(T40-$C40)/$C40</f>
        <v>-9.318839335155522E-3</v>
      </c>
      <c r="Y40" s="140">
        <v>3268.96</v>
      </c>
      <c r="Z40" s="87">
        <f>Y40/$B$37</f>
        <v>0.40181624640770158</v>
      </c>
      <c r="AA40" s="88">
        <f>Y40-$C40</f>
        <v>-108.07000000000016</v>
      </c>
      <c r="AB40" s="89">
        <f>ROUND((Z40-$D40)*100,2)</f>
        <v>-1.33</v>
      </c>
      <c r="AC40" s="87">
        <f>(Y40-$C40)/$C40</f>
        <v>-3.2001492435660965E-2</v>
      </c>
      <c r="AD40" s="142">
        <v>3241.7</v>
      </c>
      <c r="AE40" s="91">
        <f>AD40/$B$37</f>
        <v>0.39846548320562081</v>
      </c>
      <c r="AF40" s="92">
        <f>AD40-$C40</f>
        <v>-135.33000000000038</v>
      </c>
      <c r="AG40" s="93">
        <f>ROUND((AE40-$D40)*100,2)</f>
        <v>-1.66</v>
      </c>
      <c r="AH40" s="91">
        <f>(AD40-$C40)/$C40</f>
        <v>-4.0073674204848753E-2</v>
      </c>
      <c r="AI40" s="144">
        <v>3109.49</v>
      </c>
      <c r="AJ40" s="95">
        <f>AI40/$B$37</f>
        <v>0.38221440459420852</v>
      </c>
      <c r="AK40" s="96">
        <f>AI40-$C40</f>
        <v>-267.54000000000042</v>
      </c>
      <c r="AL40" s="97">
        <f>ROUND((AJ40-$D40)*100,2)</f>
        <v>-3.29</v>
      </c>
      <c r="AM40" s="95">
        <f>(AI40-$C40)/$C40</f>
        <v>-7.9223459667222496E-2</v>
      </c>
      <c r="AN40" s="146">
        <v>3373.77</v>
      </c>
      <c r="AO40" s="99">
        <f>AN40/$B$37</f>
        <v>0.4146993532019087</v>
      </c>
      <c r="AP40" s="100">
        <f>AN40-$C40</f>
        <v>-3.2600000000002183</v>
      </c>
      <c r="AQ40" s="101">
        <f>ROUND((AO40-$D40)*100,2)</f>
        <v>-0.04</v>
      </c>
      <c r="AR40" s="99">
        <f>(AN40-$C40)/$C40</f>
        <v>-9.6534528861165524E-4</v>
      </c>
      <c r="AS40" s="381">
        <v>3357.44</v>
      </c>
      <c r="AT40" s="103">
        <f>AS40/$B$37</f>
        <v>0.41269209116632621</v>
      </c>
      <c r="AU40" s="104">
        <f>AS40-$C40</f>
        <v>-19.590000000000146</v>
      </c>
      <c r="AV40" s="105">
        <f>ROUND((AT40-$D40)*100,2)</f>
        <v>-0.24</v>
      </c>
      <c r="AW40" s="209">
        <f>(AS40-$C40)/$C40</f>
        <v>-5.8009552772703065E-3</v>
      </c>
    </row>
    <row r="41" spans="1:49" x14ac:dyDescent="0.3">
      <c r="A41" s="8" t="s">
        <v>47</v>
      </c>
      <c r="B41" s="195"/>
      <c r="C41" s="71">
        <v>4486.8900000000003</v>
      </c>
      <c r="D41" s="72">
        <f t="shared" si="5"/>
        <v>0.55152259368247158</v>
      </c>
      <c r="E41" s="134">
        <v>4486.8900000000003</v>
      </c>
      <c r="F41" s="74">
        <f>E41/$B$37</f>
        <v>0.55152259368247158</v>
      </c>
      <c r="G41" s="73">
        <f>E41-$C41</f>
        <v>0</v>
      </c>
      <c r="H41" s="75">
        <f>ROUND((F41-$D41)*100,2)</f>
        <v>0</v>
      </c>
      <c r="I41" s="74">
        <f>(E41-$C41)/$C41</f>
        <v>0</v>
      </c>
      <c r="J41" s="349">
        <v>4486.8900000000003</v>
      </c>
      <c r="K41" s="174">
        <f>J41/$B$37</f>
        <v>0.55152259368247158</v>
      </c>
      <c r="L41" s="175">
        <f>J41-$C41</f>
        <v>0</v>
      </c>
      <c r="M41" s="176">
        <f>ROUND((K41-$D41)*100,2)</f>
        <v>0</v>
      </c>
      <c r="N41" s="174">
        <f>(J41-$C41)/$C41</f>
        <v>0</v>
      </c>
      <c r="O41" s="351">
        <v>4481.49</v>
      </c>
      <c r="P41" s="80">
        <f>O41/$B$37</f>
        <v>0.55085883281338732</v>
      </c>
      <c r="Q41" s="81">
        <f>O41-$C41</f>
        <v>-5.4000000000005457</v>
      </c>
      <c r="R41" s="82">
        <f>ROUND((P41-$D41)*100,2)</f>
        <v>-7.0000000000000007E-2</v>
      </c>
      <c r="S41" s="80">
        <f>(O41-$C41)/$C41</f>
        <v>-1.2035062147724917E-3</v>
      </c>
      <c r="T41" s="304">
        <v>4471.88</v>
      </c>
      <c r="U41" s="84">
        <f>T41/$B$37</f>
        <v>0.54967758430377633</v>
      </c>
      <c r="V41" s="85">
        <f>T41-$C41</f>
        <v>-15.010000000000218</v>
      </c>
      <c r="W41" s="86">
        <f>ROUND((U41-$D41)*100,2)</f>
        <v>-0.18</v>
      </c>
      <c r="X41" s="84">
        <f>(T41-$C41)/$C41</f>
        <v>-3.3453015340247291E-3</v>
      </c>
      <c r="Y41" s="140">
        <v>4433.62</v>
      </c>
      <c r="Z41" s="87">
        <f>Y41/$B$37</f>
        <v>0.544974715627635</v>
      </c>
      <c r="AA41" s="88">
        <f>Y41-$C41</f>
        <v>-53.270000000000437</v>
      </c>
      <c r="AB41" s="89">
        <f>ROUND((Z41-$D41)*100,2)</f>
        <v>-0.65</v>
      </c>
      <c r="AC41" s="87">
        <f>(Y41-$C41)/$C41</f>
        <v>-1.1872365937208274E-2</v>
      </c>
      <c r="AD41" s="142">
        <v>4424.83</v>
      </c>
      <c r="AE41" s="91">
        <f>AD41/$B$37</f>
        <v>0.5438942604351813</v>
      </c>
      <c r="AF41" s="92">
        <f>AD41-$C41</f>
        <v>-62.0600000000004</v>
      </c>
      <c r="AG41" s="93">
        <f>ROUND((AE41-$D41)*100,2)</f>
        <v>-0.76</v>
      </c>
      <c r="AH41" s="91">
        <f>(AD41-$C41)/$C41</f>
        <v>-1.383140660903218E-2</v>
      </c>
      <c r="AI41" s="144">
        <v>4379.3599999999997</v>
      </c>
      <c r="AJ41" s="95">
        <f>AI41/$B$37</f>
        <v>0.53830514808013308</v>
      </c>
      <c r="AK41" s="96">
        <f>AI41-$C41</f>
        <v>-107.53000000000065</v>
      </c>
      <c r="AL41" s="97">
        <f>ROUND((AJ41-$D41)*100,2)</f>
        <v>-1.32</v>
      </c>
      <c r="AM41" s="95">
        <f>(AI41-$C41)/$C41</f>
        <v>-2.3965374680458101E-2</v>
      </c>
      <c r="AN41" s="146">
        <v>4487.6000000000004</v>
      </c>
      <c r="AO41" s="99">
        <f>AN41/$B$37</f>
        <v>0.55160986594488826</v>
      </c>
      <c r="AP41" s="100">
        <f>AN41-$C41</f>
        <v>0.71000000000003638</v>
      </c>
      <c r="AQ41" s="101">
        <f>ROUND((AO41-$D41)*100,2)</f>
        <v>0.01</v>
      </c>
      <c r="AR41" s="99">
        <f>(AN41-$C41)/$C41</f>
        <v>1.5823878009044935E-4</v>
      </c>
      <c r="AS41" s="381">
        <v>4479.75</v>
      </c>
      <c r="AT41" s="103">
        <f>AS41/$B$37</f>
        <v>0.55064495431112681</v>
      </c>
      <c r="AU41" s="104">
        <f>AS41-$C41</f>
        <v>-7.1400000000003274</v>
      </c>
      <c r="AV41" s="105">
        <f>ROUND((AT41-$D41)*100,2)</f>
        <v>-0.09</v>
      </c>
      <c r="AW41" s="209">
        <f>(AS41-$C41)/$C41</f>
        <v>-1.5913026617546512E-3</v>
      </c>
    </row>
    <row r="42" spans="1:49" x14ac:dyDescent="0.3">
      <c r="A42" s="4" t="s">
        <v>54</v>
      </c>
      <c r="B42" s="195">
        <v>10744.44</v>
      </c>
      <c r="C42" s="71"/>
      <c r="D42" s="72"/>
      <c r="E42" s="134"/>
      <c r="F42" s="74"/>
      <c r="G42" s="73"/>
      <c r="H42" s="148"/>
      <c r="I42" s="74"/>
      <c r="J42" s="349"/>
      <c r="K42" s="174"/>
      <c r="L42" s="175"/>
      <c r="M42" s="177"/>
      <c r="N42" s="174"/>
      <c r="O42" s="351"/>
      <c r="P42" s="80"/>
      <c r="Q42" s="81"/>
      <c r="R42" s="178"/>
      <c r="S42" s="80"/>
      <c r="T42" s="304"/>
      <c r="U42" s="84"/>
      <c r="V42" s="85"/>
      <c r="W42" s="179"/>
      <c r="X42" s="84"/>
      <c r="Y42" s="140"/>
      <c r="Z42" s="87"/>
      <c r="AA42" s="88"/>
      <c r="AB42" s="180"/>
      <c r="AC42" s="87"/>
      <c r="AD42" s="142"/>
      <c r="AE42" s="91"/>
      <c r="AF42" s="92"/>
      <c r="AG42" s="181"/>
      <c r="AH42" s="91"/>
      <c r="AI42" s="144"/>
      <c r="AJ42" s="95"/>
      <c r="AK42" s="96"/>
      <c r="AL42" s="182"/>
      <c r="AM42" s="95"/>
      <c r="AN42" s="146"/>
      <c r="AO42" s="99"/>
      <c r="AP42" s="100"/>
      <c r="AQ42" s="183"/>
      <c r="AR42" s="99"/>
      <c r="AS42" s="381"/>
      <c r="AT42" s="103"/>
      <c r="AU42" s="104"/>
      <c r="AV42" s="184"/>
      <c r="AW42" s="209"/>
    </row>
    <row r="43" spans="1:49" x14ac:dyDescent="0.3">
      <c r="A43" s="8" t="s">
        <v>44</v>
      </c>
      <c r="B43" s="195"/>
      <c r="C43" s="71">
        <v>312.01400000000001</v>
      </c>
      <c r="D43" s="72">
        <f>C43/$B$42</f>
        <v>2.9039577679246194E-2</v>
      </c>
      <c r="E43" s="134">
        <v>309.56799999999998</v>
      </c>
      <c r="F43" s="74">
        <f>E43/$B$42</f>
        <v>2.8811925051468477E-2</v>
      </c>
      <c r="G43" s="73">
        <f>E43-$C43</f>
        <v>-2.4460000000000264</v>
      </c>
      <c r="H43" s="75">
        <f>ROUND((F43-$D43)*100,2)</f>
        <v>-0.02</v>
      </c>
      <c r="I43" s="74">
        <f>(E43-$C43)/$C43</f>
        <v>-7.8393918221619108E-3</v>
      </c>
      <c r="J43" s="349">
        <v>312.01400000000001</v>
      </c>
      <c r="K43" s="174">
        <f>J43/$B$42</f>
        <v>2.9039577679246194E-2</v>
      </c>
      <c r="L43" s="175">
        <f>J43-$C43</f>
        <v>0</v>
      </c>
      <c r="M43" s="176">
        <f>ROUND((K43-$D43)*100,2)</f>
        <v>0</v>
      </c>
      <c r="N43" s="174">
        <f>(J43-$C43)/$C43</f>
        <v>0</v>
      </c>
      <c r="O43" s="351">
        <v>304.928</v>
      </c>
      <c r="P43" s="80">
        <f>O43/$B$42</f>
        <v>2.8380073787000529E-2</v>
      </c>
      <c r="Q43" s="81">
        <f>O43-$C43</f>
        <v>-7.0860000000000127</v>
      </c>
      <c r="R43" s="82">
        <f>ROUND((P43-$D43)*100,2)</f>
        <v>-7.0000000000000007E-2</v>
      </c>
      <c r="S43" s="80">
        <f>(O43-$C43)/$C43</f>
        <v>-2.2710519399770562E-2</v>
      </c>
      <c r="T43" s="304">
        <v>303.73099999999999</v>
      </c>
      <c r="U43" s="84">
        <f>T43/$B$42</f>
        <v>2.8268667329334984E-2</v>
      </c>
      <c r="V43" s="85">
        <f>T43-$C43</f>
        <v>-8.2830000000000155</v>
      </c>
      <c r="W43" s="86">
        <f>ROUND((U43-$D43)*100,2)</f>
        <v>-0.08</v>
      </c>
      <c r="X43" s="84">
        <f>(T43-$C43)/$C43</f>
        <v>-2.6546885716666607E-2</v>
      </c>
      <c r="Y43" s="140">
        <v>297.58699999999999</v>
      </c>
      <c r="Z43" s="87">
        <f>Y43/$B$42</f>
        <v>2.7696836689487771E-2</v>
      </c>
      <c r="AA43" s="88">
        <f>Y43-$C43</f>
        <v>-14.427000000000021</v>
      </c>
      <c r="AB43" s="89">
        <f>ROUND((Z43-$D43)*100,2)</f>
        <v>-0.13</v>
      </c>
      <c r="AC43" s="87">
        <f>(Y43-$C43)/$C43</f>
        <v>-4.6238309819431243E-2</v>
      </c>
      <c r="AD43" s="142">
        <v>297.52699999999999</v>
      </c>
      <c r="AE43" s="91">
        <f>AD43/$B$42</f>
        <v>2.7691252405895511E-2</v>
      </c>
      <c r="AF43" s="92">
        <f>AD43-$C43</f>
        <v>-14.487000000000023</v>
      </c>
      <c r="AG43" s="93">
        <f>ROUND((AE43-$D43)*100,2)</f>
        <v>-0.13</v>
      </c>
      <c r="AH43" s="91">
        <f>(AD43-$C43)/$C43</f>
        <v>-4.6430608882934814E-2</v>
      </c>
      <c r="AI43" s="144">
        <v>285.197</v>
      </c>
      <c r="AJ43" s="95">
        <f>AI43/$B$42</f>
        <v>2.6543682127686506E-2</v>
      </c>
      <c r="AK43" s="96">
        <f>AI43-$C43</f>
        <v>-26.817000000000007</v>
      </c>
      <c r="AL43" s="97">
        <f>ROUND((AJ43-$D43)*100,2)</f>
        <v>-0.25</v>
      </c>
      <c r="AM43" s="95">
        <f>(AI43-$C43)/$C43</f>
        <v>-8.5948066432916498E-2</v>
      </c>
      <c r="AN43" s="146">
        <v>307.68</v>
      </c>
      <c r="AO43" s="99">
        <f>AN43/$B$42</f>
        <v>2.8636206261098762E-2</v>
      </c>
      <c r="AP43" s="100">
        <f>AN43-$C43</f>
        <v>-4.3340000000000032</v>
      </c>
      <c r="AQ43" s="101">
        <f>ROUND((AO43-$D43)*100,2)</f>
        <v>-0.04</v>
      </c>
      <c r="AR43" s="99">
        <f>(AN43-$C43)/$C43</f>
        <v>-1.3890402353740547E-2</v>
      </c>
      <c r="AS43" s="381">
        <v>304.74299999999999</v>
      </c>
      <c r="AT43" s="103">
        <f>AS43/$B$42</f>
        <v>2.8362855579257735E-2</v>
      </c>
      <c r="AU43" s="104">
        <f>AS43-$C43</f>
        <v>-7.271000000000015</v>
      </c>
      <c r="AV43" s="105">
        <f>ROUND((AT43-$D43)*100,2)</f>
        <v>-7.0000000000000007E-2</v>
      </c>
      <c r="AW43" s="209">
        <f>(AS43-$C43)/$C43</f>
        <v>-2.3303441512239884E-2</v>
      </c>
    </row>
    <row r="44" spans="1:49" x14ac:dyDescent="0.3">
      <c r="A44" s="8" t="s">
        <v>45</v>
      </c>
      <c r="B44" s="195"/>
      <c r="C44" s="71">
        <v>1024.18</v>
      </c>
      <c r="D44" s="72">
        <f t="shared" ref="D44:D46" si="6">C44/$B$42</f>
        <v>9.5321859491979105E-2</v>
      </c>
      <c r="E44" s="134">
        <v>1019.42</v>
      </c>
      <c r="F44" s="74">
        <f>E44/$B$42</f>
        <v>9.4878839660326633E-2</v>
      </c>
      <c r="G44" s="73">
        <f>E44-$C44</f>
        <v>-4.7600000000001046</v>
      </c>
      <c r="H44" s="75">
        <f>ROUND((F44-$D44)*100,2)</f>
        <v>-0.04</v>
      </c>
      <c r="I44" s="74">
        <f>(E44-$C44)/$C44</f>
        <v>-4.6476205354528547E-3</v>
      </c>
      <c r="J44" s="349">
        <v>1024.18</v>
      </c>
      <c r="K44" s="174">
        <f>J44/$B$42</f>
        <v>9.5321859491979105E-2</v>
      </c>
      <c r="L44" s="175">
        <f>J44-$C44</f>
        <v>0</v>
      </c>
      <c r="M44" s="176">
        <f>ROUND((K44-$D44)*100,2)</f>
        <v>0</v>
      </c>
      <c r="N44" s="174">
        <f>(J44-$C44)/$C44</f>
        <v>0</v>
      </c>
      <c r="O44" s="351">
        <v>1003.2</v>
      </c>
      <c r="P44" s="80">
        <f>O44/$B$42</f>
        <v>9.3369221662552918E-2</v>
      </c>
      <c r="Q44" s="81">
        <f>O44-$C44</f>
        <v>-20.980000000000018</v>
      </c>
      <c r="R44" s="82">
        <f>ROUND((P44-$D44)*100,2)</f>
        <v>-0.2</v>
      </c>
      <c r="S44" s="80">
        <f>(O44-$C44)/$C44</f>
        <v>-2.048468042726866E-2</v>
      </c>
      <c r="T44" s="304">
        <v>990.89</v>
      </c>
      <c r="U44" s="84">
        <f>T44/$B$42</f>
        <v>9.2223512812207989E-2</v>
      </c>
      <c r="V44" s="85">
        <f>T44-$C44</f>
        <v>-33.290000000000077</v>
      </c>
      <c r="W44" s="86">
        <f>ROUND((U44-$D44)*100,2)</f>
        <v>-0.31</v>
      </c>
      <c r="X44" s="84">
        <f>(T44-$C44)/$C44</f>
        <v>-3.2504052022105566E-2</v>
      </c>
      <c r="Y44" s="140">
        <v>938.85</v>
      </c>
      <c r="Z44" s="87">
        <f>Y44/$B$42</f>
        <v>8.7380077509856255E-2</v>
      </c>
      <c r="AA44" s="88">
        <f>Y44-$C44</f>
        <v>-85.330000000000041</v>
      </c>
      <c r="AB44" s="89">
        <f>ROUND((Z44-$D44)*100,2)</f>
        <v>-0.79</v>
      </c>
      <c r="AC44" s="87">
        <f>(Y44-$C44)/$C44</f>
        <v>-8.3315432834072167E-2</v>
      </c>
      <c r="AD44" s="142">
        <v>930.48</v>
      </c>
      <c r="AE44" s="91">
        <f>AD44/$B$42</f>
        <v>8.6601069948736273E-2</v>
      </c>
      <c r="AF44" s="92">
        <f>AD44-$C44</f>
        <v>-93.700000000000045</v>
      </c>
      <c r="AG44" s="93">
        <f>ROUND((AE44-$D44)*100,2)</f>
        <v>-0.87</v>
      </c>
      <c r="AH44" s="91">
        <f>(AD44-$C44)/$C44</f>
        <v>-9.1487824405866197E-2</v>
      </c>
      <c r="AI44" s="144">
        <v>844.93</v>
      </c>
      <c r="AJ44" s="95">
        <f>AI44/$B$42</f>
        <v>7.8638812260108479E-2</v>
      </c>
      <c r="AK44" s="96">
        <f>AI44-$C44</f>
        <v>-179.25000000000011</v>
      </c>
      <c r="AL44" s="97">
        <f>ROUND((AJ44-$D44)*100,2)</f>
        <v>-1.67</v>
      </c>
      <c r="AM44" s="95">
        <f>(AI44-$C44)/$C44</f>
        <v>-0.17501806323107277</v>
      </c>
      <c r="AN44" s="146">
        <v>1016.35</v>
      </c>
      <c r="AO44" s="99">
        <f>AN44/$B$42</f>
        <v>9.4593110483189441E-2</v>
      </c>
      <c r="AP44" s="100">
        <f>AN44-$C44</f>
        <v>-7.8300000000000409</v>
      </c>
      <c r="AQ44" s="101">
        <f>ROUND((AO44-$D44)*100,2)</f>
        <v>-7.0000000000000007E-2</v>
      </c>
      <c r="AR44" s="99">
        <f>(AN44-$C44)/$C44</f>
        <v>-7.6451405026460584E-3</v>
      </c>
      <c r="AS44" s="381">
        <v>1002.94</v>
      </c>
      <c r="AT44" s="103">
        <f>AS44/$B$42</f>
        <v>9.3345023100319793E-2</v>
      </c>
      <c r="AU44" s="104">
        <f>AS44-$C44</f>
        <v>-21.240000000000009</v>
      </c>
      <c r="AV44" s="105">
        <f>ROUND((AT44-$D44)*100,2)</f>
        <v>-0.2</v>
      </c>
      <c r="AW44" s="209">
        <f>(AS44-$C44)/$C44</f>
        <v>-2.0738542053154726E-2</v>
      </c>
    </row>
    <row r="45" spans="1:49" x14ac:dyDescent="0.3">
      <c r="A45" s="8" t="s">
        <v>46</v>
      </c>
      <c r="B45" s="195"/>
      <c r="C45" s="71">
        <v>2405.3000000000002</v>
      </c>
      <c r="D45" s="72">
        <f t="shared" si="6"/>
        <v>0.22386462207430077</v>
      </c>
      <c r="E45" s="134">
        <v>2403.84</v>
      </c>
      <c r="F45" s="74">
        <f>E45/$B$42</f>
        <v>0.22372873784022249</v>
      </c>
      <c r="G45" s="73">
        <f>E45-$C45</f>
        <v>-1.4600000000000364</v>
      </c>
      <c r="H45" s="75">
        <f>ROUND((F45-$D45)*100,2)</f>
        <v>-0.01</v>
      </c>
      <c r="I45" s="74">
        <f>(E45-$C45)/$C45</f>
        <v>-6.0699289069971992E-4</v>
      </c>
      <c r="J45" s="349">
        <v>2405.29</v>
      </c>
      <c r="K45" s="174">
        <f>J45/$B$42</f>
        <v>0.22386369136036871</v>
      </c>
      <c r="L45" s="175">
        <f>J45-$C45</f>
        <v>-1.0000000000218279E-2</v>
      </c>
      <c r="M45" s="176">
        <f>ROUND((K45-$D45)*100,2)</f>
        <v>0</v>
      </c>
      <c r="N45" s="174">
        <f>(J45-$C45)/$C45</f>
        <v>-4.157485552828453E-6</v>
      </c>
      <c r="O45" s="351">
        <v>2388.25</v>
      </c>
      <c r="P45" s="80">
        <f>O45/$B$42</f>
        <v>0.22227775482016746</v>
      </c>
      <c r="Q45" s="81">
        <f>O45-$C45</f>
        <v>-17.050000000000182</v>
      </c>
      <c r="R45" s="82">
        <f>ROUND((P45-$D45)*100,2)</f>
        <v>-0.16</v>
      </c>
      <c r="S45" s="80">
        <f>(O45-$C45)/$C45</f>
        <v>-7.0885128674178606E-3</v>
      </c>
      <c r="T45" s="304">
        <v>2372.1799999999998</v>
      </c>
      <c r="U45" s="84">
        <f>T45/$B$42</f>
        <v>0.22078209753137434</v>
      </c>
      <c r="V45" s="85">
        <f>T45-$C45</f>
        <v>-33.120000000000346</v>
      </c>
      <c r="W45" s="86">
        <f>ROUND((U45-$D45)*100,2)</f>
        <v>-0.31</v>
      </c>
      <c r="X45" s="84">
        <f>(T45-$C45)/$C45</f>
        <v>-1.3769592150667418E-2</v>
      </c>
      <c r="Y45" s="140">
        <v>2258.79</v>
      </c>
      <c r="Z45" s="87">
        <f>Y45/$B$42</f>
        <v>0.21022873225593888</v>
      </c>
      <c r="AA45" s="88">
        <f>Y45-$C45</f>
        <v>-146.51000000000022</v>
      </c>
      <c r="AB45" s="89">
        <f>ROUND((Z45-$D45)*100,2)</f>
        <v>-1.36</v>
      </c>
      <c r="AC45" s="87">
        <f>(Y45-$C45)/$C45</f>
        <v>-6.0911320833160192E-2</v>
      </c>
      <c r="AD45" s="142">
        <v>2243.62</v>
      </c>
      <c r="AE45" s="91">
        <f>AD45/$B$42</f>
        <v>0.20881683922102964</v>
      </c>
      <c r="AF45" s="92">
        <f>AD45-$C45</f>
        <v>-161.68000000000029</v>
      </c>
      <c r="AG45" s="93">
        <f>ROUND((AE45-$D45)*100,2)</f>
        <v>-1.5</v>
      </c>
      <c r="AH45" s="91">
        <f>(AD45-$C45)/$C45</f>
        <v>-6.7218226416663321E-2</v>
      </c>
      <c r="AI45" s="144">
        <v>2104.6799999999998</v>
      </c>
      <c r="AJ45" s="95">
        <f>AI45/$B$42</f>
        <v>0.19588549984922432</v>
      </c>
      <c r="AK45" s="96">
        <f>AI45-$C45</f>
        <v>-300.62000000000035</v>
      </c>
      <c r="AL45" s="97">
        <f>ROUND((AJ45-$D45)*100,2)</f>
        <v>-2.8</v>
      </c>
      <c r="AM45" s="95">
        <f>(AI45-$C45)/$C45</f>
        <v>-0.12498233068640099</v>
      </c>
      <c r="AN45" s="146">
        <v>2399.2800000000002</v>
      </c>
      <c r="AO45" s="99">
        <f>AN45/$B$42</f>
        <v>0.22330433228721089</v>
      </c>
      <c r="AP45" s="100">
        <f>AN45-$C45</f>
        <v>-6.0199999999999818</v>
      </c>
      <c r="AQ45" s="101">
        <f>ROUND((AO45-$D45)*100,2)</f>
        <v>-0.06</v>
      </c>
      <c r="AR45" s="99">
        <f>(AN45-$C45)/$C45</f>
        <v>-2.5028063027480903E-3</v>
      </c>
      <c r="AS45" s="381">
        <v>2382.96</v>
      </c>
      <c r="AT45" s="103">
        <f>AS45/$B$42</f>
        <v>0.22178540715011671</v>
      </c>
      <c r="AU45" s="104">
        <f>AS45-$C45</f>
        <v>-22.340000000000146</v>
      </c>
      <c r="AV45" s="105">
        <f>ROUND((AT45-$D45)*100,2)</f>
        <v>-0.21</v>
      </c>
      <c r="AW45" s="209">
        <f>(AS45-$C45)/$C45</f>
        <v>-9.2878227248160902E-3</v>
      </c>
    </row>
    <row r="46" spans="1:49" x14ac:dyDescent="0.3">
      <c r="A46" s="495" t="s">
        <v>47</v>
      </c>
      <c r="B46" s="195"/>
      <c r="C46" s="71">
        <v>3763.91</v>
      </c>
      <c r="D46" s="72">
        <f t="shared" si="6"/>
        <v>0.3503123475955936</v>
      </c>
      <c r="E46" s="134">
        <v>3763.28</v>
      </c>
      <c r="F46" s="74">
        <f>E46/$B$42</f>
        <v>0.35025371261787491</v>
      </c>
      <c r="G46" s="73">
        <f>E46-$C46</f>
        <v>-0.62999999999965439</v>
      </c>
      <c r="H46" s="75">
        <f>ROUND((F46-$D46)*100,2)</f>
        <v>-0.01</v>
      </c>
      <c r="I46" s="74">
        <f>(E46-$C46)/$C46</f>
        <v>-1.6737913499516579E-4</v>
      </c>
      <c r="J46" s="349">
        <v>3763.48</v>
      </c>
      <c r="K46" s="174">
        <f>J46/$B$42</f>
        <v>0.35027232689651577</v>
      </c>
      <c r="L46" s="175">
        <f>J46-$C46</f>
        <v>-0.42999999999983629</v>
      </c>
      <c r="M46" s="176">
        <f>ROUND((K46-$D46)*100,2)</f>
        <v>0</v>
      </c>
      <c r="N46" s="174">
        <f>(J46-$C46)/$C46</f>
        <v>-1.142429016633863E-4</v>
      </c>
      <c r="O46" s="351">
        <v>3753.76</v>
      </c>
      <c r="P46" s="80">
        <f>O46/$B$42</f>
        <v>0.34936767295457</v>
      </c>
      <c r="Q46" s="81">
        <f>O46-$C46</f>
        <v>-10.149999999999636</v>
      </c>
      <c r="R46" s="82">
        <f>ROUND((P46-$D46)*100,2)</f>
        <v>-0.09</v>
      </c>
      <c r="S46" s="80">
        <f>(O46-$C46)/$C46</f>
        <v>-2.6966638415901645E-3</v>
      </c>
      <c r="T46" s="304">
        <v>3740.89</v>
      </c>
      <c r="U46" s="84">
        <f>T46/$B$42</f>
        <v>0.34816984412403063</v>
      </c>
      <c r="V46" s="85">
        <f>T46-$C46</f>
        <v>-23.019999999999982</v>
      </c>
      <c r="W46" s="86">
        <f>ROUND((U46-$D46)*100,2)</f>
        <v>-0.21</v>
      </c>
      <c r="X46" s="84">
        <f>(T46-$C46)/$C46</f>
        <v>-6.1159804564933761E-3</v>
      </c>
      <c r="Y46" s="140">
        <v>3674.57</v>
      </c>
      <c r="Z46" s="87">
        <f>Y46/$B$42</f>
        <v>0.34199734932672154</v>
      </c>
      <c r="AA46" s="88">
        <f>Y46-$C46</f>
        <v>-89.339999999999691</v>
      </c>
      <c r="AB46" s="89">
        <f>ROUND((Z46-$D46)*100,2)</f>
        <v>-0.83</v>
      </c>
      <c r="AC46" s="87">
        <f>(Y46-$C46)/$C46</f>
        <v>-2.37359554293274E-2</v>
      </c>
      <c r="AD46" s="142">
        <v>3663.53</v>
      </c>
      <c r="AE46" s="91">
        <f>AD46/$B$42</f>
        <v>0.34096984114574608</v>
      </c>
      <c r="AF46" s="92">
        <f>AD46-$C46</f>
        <v>-100.37999999999965</v>
      </c>
      <c r="AG46" s="93">
        <f>ROUND((AE46-$D46)*100,2)</f>
        <v>-0.93</v>
      </c>
      <c r="AH46" s="91">
        <f>(AD46-$C46)/$C46</f>
        <v>-2.6669075509244286E-2</v>
      </c>
      <c r="AI46" s="144">
        <v>3548.74</v>
      </c>
      <c r="AJ46" s="95">
        <f>AI46/$B$42</f>
        <v>0.33028617591982457</v>
      </c>
      <c r="AK46" s="96">
        <f>AI46-$C46</f>
        <v>-215.17000000000007</v>
      </c>
      <c r="AL46" s="97">
        <f>ROUND((AJ46-$D46)*100,2)</f>
        <v>-2</v>
      </c>
      <c r="AM46" s="95">
        <f>(AI46-$C46)/$C46</f>
        <v>-5.7166616630046969E-2</v>
      </c>
      <c r="AN46" s="146">
        <v>3761.68</v>
      </c>
      <c r="AO46" s="99">
        <f>AN46/$B$42</f>
        <v>0.35010479838874803</v>
      </c>
      <c r="AP46" s="100">
        <f>AN46-$C46</f>
        <v>-2.2300000000000182</v>
      </c>
      <c r="AQ46" s="101">
        <f>ROUND((AO46-$D46)*100,2)</f>
        <v>-0.02</v>
      </c>
      <c r="AR46" s="99">
        <f>(AN46-$C46)/$C46</f>
        <v>-5.9246900164988485E-4</v>
      </c>
      <c r="AS46" s="381">
        <v>3749.84</v>
      </c>
      <c r="AT46" s="103">
        <f>AS46/$B$42</f>
        <v>0.34900283309320912</v>
      </c>
      <c r="AU46" s="104">
        <f>AS46-$C46</f>
        <v>-14.069999999999709</v>
      </c>
      <c r="AV46" s="105">
        <f>ROUND((AT46-$D46)*100,2)</f>
        <v>-0.13</v>
      </c>
      <c r="AW46" s="209">
        <f>(AS46-$C46)/$C46</f>
        <v>-3.7381340148940089E-3</v>
      </c>
    </row>
    <row r="47" spans="1:49" ht="14.25" customHeight="1" x14ac:dyDescent="0.3">
      <c r="A47" s="567" t="s">
        <v>35</v>
      </c>
      <c r="B47" s="567"/>
      <c r="C47" s="567"/>
      <c r="D47" s="567"/>
      <c r="E47" s="567"/>
      <c r="F47" s="567"/>
      <c r="G47" s="567"/>
      <c r="H47" s="567"/>
      <c r="I47" s="567"/>
    </row>
    <row r="48" spans="1:49" ht="28.5" customHeight="1" x14ac:dyDescent="0.3">
      <c r="A48" s="567" t="s">
        <v>55</v>
      </c>
      <c r="B48" s="567"/>
      <c r="C48" s="567"/>
      <c r="D48" s="567"/>
      <c r="E48" s="567"/>
      <c r="F48" s="567"/>
      <c r="G48" s="567"/>
      <c r="H48" s="567"/>
      <c r="I48" s="567"/>
    </row>
    <row r="49" spans="3:3" x14ac:dyDescent="0.3">
      <c r="C49" s="10"/>
    </row>
    <row r="50" spans="3:3" x14ac:dyDescent="0.3">
      <c r="C50" s="10"/>
    </row>
    <row r="51" spans="3:3" x14ac:dyDescent="0.3">
      <c r="C51" s="10"/>
    </row>
    <row r="52" spans="3:3" x14ac:dyDescent="0.3">
      <c r="C52" s="10"/>
    </row>
  </sheetData>
  <mergeCells count="13">
    <mergeCell ref="AS6:AW6"/>
    <mergeCell ref="T6:X6"/>
    <mergeCell ref="Y6:AC6"/>
    <mergeCell ref="AD6:AH6"/>
    <mergeCell ref="AI6:AM6"/>
    <mergeCell ref="AN6:AR6"/>
    <mergeCell ref="O6:S6"/>
    <mergeCell ref="E6:I6"/>
    <mergeCell ref="E5:G5"/>
    <mergeCell ref="A47:I47"/>
    <mergeCell ref="A48:I48"/>
    <mergeCell ref="J6:N6"/>
    <mergeCell ref="B6:D6"/>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AW63"/>
  <sheetViews>
    <sheetView zoomScale="70" zoomScaleNormal="70" workbookViewId="0">
      <pane xSplit="1" ySplit="7" topLeftCell="B8" activePane="bottomRight" state="frozen"/>
      <selection pane="topRight" activeCell="B1" sqref="B1"/>
      <selection pane="bottomLeft" activeCell="A8" sqref="A8"/>
      <selection pane="bottomRight" activeCell="B5" sqref="B5"/>
    </sheetView>
  </sheetViews>
  <sheetFormatPr defaultColWidth="9.1796875" defaultRowHeight="13" x14ac:dyDescent="0.3"/>
  <cols>
    <col min="1" max="1" width="52.453125" style="1" customWidth="1"/>
    <col min="2" max="10" width="15.7265625" style="9" customWidth="1"/>
    <col min="11" max="14" width="15.7265625" style="1" customWidth="1"/>
    <col min="15" max="15" width="15.7265625" style="9" customWidth="1"/>
    <col min="16" max="19" width="15.7265625" style="1" customWidth="1"/>
    <col min="20" max="20" width="15.7265625" style="9" customWidth="1"/>
    <col min="21" max="49" width="15.7265625" style="1" customWidth="1"/>
    <col min="50" max="16384" width="9.1796875" style="1"/>
  </cols>
  <sheetData>
    <row r="1" spans="1:49" s="15" customFormat="1" x14ac:dyDescent="0.3">
      <c r="A1" s="13" t="s">
        <v>56</v>
      </c>
      <c r="B1" s="14"/>
      <c r="C1" s="20"/>
      <c r="D1" s="20"/>
      <c r="E1" s="20"/>
      <c r="F1" s="20"/>
      <c r="G1" s="20"/>
      <c r="H1" s="20"/>
      <c r="I1" s="20"/>
      <c r="J1" s="20"/>
      <c r="O1" s="20"/>
      <c r="T1" s="20"/>
    </row>
    <row r="2" spans="1:49" s="15" customFormat="1" x14ac:dyDescent="0.3">
      <c r="A2" s="13" t="s">
        <v>159</v>
      </c>
      <c r="B2" s="14"/>
      <c r="C2" s="20"/>
      <c r="D2" s="20"/>
      <c r="E2" s="20"/>
      <c r="F2" s="20"/>
      <c r="G2" s="20"/>
      <c r="H2" s="20"/>
      <c r="I2" s="20"/>
      <c r="J2" s="20"/>
      <c r="O2" s="20"/>
      <c r="T2" s="20"/>
    </row>
    <row r="3" spans="1:49" s="15" customFormat="1" x14ac:dyDescent="0.3">
      <c r="A3" s="19" t="s">
        <v>1</v>
      </c>
      <c r="B3" s="14"/>
      <c r="C3" s="20"/>
      <c r="D3" s="20"/>
      <c r="E3" s="20"/>
      <c r="F3" s="20"/>
      <c r="G3" s="20"/>
      <c r="H3" s="20"/>
      <c r="I3" s="20"/>
      <c r="J3" s="20"/>
      <c r="O3" s="20"/>
      <c r="T3" s="20"/>
    </row>
    <row r="4" spans="1:49" s="15" customFormat="1" x14ac:dyDescent="0.3">
      <c r="A4" s="17" t="s">
        <v>2</v>
      </c>
      <c r="B4" s="14"/>
      <c r="C4" s="20"/>
      <c r="D4" s="20"/>
      <c r="E4" s="20"/>
      <c r="F4" s="20"/>
      <c r="G4" s="20"/>
      <c r="H4" s="20"/>
      <c r="I4" s="20"/>
      <c r="J4" s="20"/>
      <c r="O4" s="20"/>
      <c r="T4" s="20"/>
    </row>
    <row r="5" spans="1:49" s="15" customFormat="1" x14ac:dyDescent="0.3">
      <c r="A5" s="15" t="s">
        <v>3</v>
      </c>
      <c r="B5" s="20"/>
      <c r="C5" s="20"/>
      <c r="D5" s="20"/>
      <c r="E5" s="549"/>
      <c r="F5" s="549"/>
      <c r="G5" s="549"/>
      <c r="H5" s="20"/>
      <c r="I5" s="20"/>
      <c r="J5" s="20"/>
      <c r="O5" s="20"/>
      <c r="T5" s="20"/>
    </row>
    <row r="6" spans="1:49" s="548" customFormat="1" ht="27" customHeight="1" x14ac:dyDescent="0.35">
      <c r="B6" s="554" t="s">
        <v>162</v>
      </c>
      <c r="C6" s="554"/>
      <c r="D6" s="554"/>
      <c r="E6" s="550" t="s">
        <v>4</v>
      </c>
      <c r="F6" s="550"/>
      <c r="G6" s="550"/>
      <c r="H6" s="550"/>
      <c r="I6" s="550"/>
      <c r="J6" s="583" t="s">
        <v>5</v>
      </c>
      <c r="K6" s="583"/>
      <c r="L6" s="583"/>
      <c r="M6" s="583"/>
      <c r="N6" s="583"/>
      <c r="O6" s="558" t="s">
        <v>6</v>
      </c>
      <c r="P6" s="558"/>
      <c r="Q6" s="558"/>
      <c r="R6" s="558"/>
      <c r="S6" s="558"/>
      <c r="T6" s="559" t="s">
        <v>7</v>
      </c>
      <c r="U6" s="559"/>
      <c r="V6" s="559"/>
      <c r="W6" s="559"/>
      <c r="X6" s="559"/>
      <c r="Y6" s="560" t="s">
        <v>8</v>
      </c>
      <c r="Z6" s="560"/>
      <c r="AA6" s="560"/>
      <c r="AB6" s="560"/>
      <c r="AC6" s="560"/>
      <c r="AD6" s="561" t="s">
        <v>9</v>
      </c>
      <c r="AE6" s="561"/>
      <c r="AF6" s="561"/>
      <c r="AG6" s="561"/>
      <c r="AH6" s="561"/>
      <c r="AI6" s="562" t="s">
        <v>10</v>
      </c>
      <c r="AJ6" s="562"/>
      <c r="AK6" s="562"/>
      <c r="AL6" s="562"/>
      <c r="AM6" s="562"/>
      <c r="AN6" s="555" t="s">
        <v>11</v>
      </c>
      <c r="AO6" s="555"/>
      <c r="AP6" s="555"/>
      <c r="AQ6" s="555"/>
      <c r="AR6" s="555"/>
      <c r="AS6" s="557" t="s">
        <v>12</v>
      </c>
      <c r="AT6" s="557"/>
      <c r="AU6" s="557"/>
      <c r="AV6" s="557"/>
      <c r="AW6" s="557"/>
    </row>
    <row r="7" spans="1:49" s="20" customFormat="1" ht="57" customHeight="1" x14ac:dyDescent="0.3">
      <c r="B7" s="496" t="s">
        <v>13</v>
      </c>
      <c r="C7" s="353" t="s">
        <v>39</v>
      </c>
      <c r="D7" s="353" t="s">
        <v>40</v>
      </c>
      <c r="E7" s="354" t="s">
        <v>41</v>
      </c>
      <c r="F7" s="355" t="s">
        <v>42</v>
      </c>
      <c r="G7" s="355" t="s">
        <v>18</v>
      </c>
      <c r="H7" s="355" t="s">
        <v>19</v>
      </c>
      <c r="I7" s="355" t="s">
        <v>20</v>
      </c>
      <c r="J7" s="497" t="s">
        <v>41</v>
      </c>
      <c r="K7" s="498" t="s">
        <v>42</v>
      </c>
      <c r="L7" s="498" t="s">
        <v>18</v>
      </c>
      <c r="M7" s="498" t="s">
        <v>19</v>
      </c>
      <c r="N7" s="498" t="s">
        <v>20</v>
      </c>
      <c r="O7" s="441" t="s">
        <v>41</v>
      </c>
      <c r="P7" s="442" t="s">
        <v>42</v>
      </c>
      <c r="Q7" s="442" t="s">
        <v>18</v>
      </c>
      <c r="R7" s="442" t="s">
        <v>19</v>
      </c>
      <c r="S7" s="442" t="s">
        <v>20</v>
      </c>
      <c r="T7" s="358" t="s">
        <v>41</v>
      </c>
      <c r="U7" s="359" t="s">
        <v>42</v>
      </c>
      <c r="V7" s="359" t="s">
        <v>18</v>
      </c>
      <c r="W7" s="359" t="s">
        <v>19</v>
      </c>
      <c r="X7" s="359" t="s">
        <v>20</v>
      </c>
      <c r="Y7" s="360" t="s">
        <v>41</v>
      </c>
      <c r="Z7" s="361" t="s">
        <v>42</v>
      </c>
      <c r="AA7" s="361" t="s">
        <v>18</v>
      </c>
      <c r="AB7" s="361" t="s">
        <v>19</v>
      </c>
      <c r="AC7" s="361" t="s">
        <v>20</v>
      </c>
      <c r="AD7" s="362" t="s">
        <v>41</v>
      </c>
      <c r="AE7" s="363" t="s">
        <v>42</v>
      </c>
      <c r="AF7" s="363" t="s">
        <v>18</v>
      </c>
      <c r="AG7" s="363" t="s">
        <v>19</v>
      </c>
      <c r="AH7" s="363" t="s">
        <v>20</v>
      </c>
      <c r="AI7" s="364" t="s">
        <v>41</v>
      </c>
      <c r="AJ7" s="365" t="s">
        <v>42</v>
      </c>
      <c r="AK7" s="365" t="s">
        <v>18</v>
      </c>
      <c r="AL7" s="365" t="s">
        <v>19</v>
      </c>
      <c r="AM7" s="365" t="s">
        <v>20</v>
      </c>
      <c r="AN7" s="366" t="s">
        <v>41</v>
      </c>
      <c r="AO7" s="367" t="s">
        <v>42</v>
      </c>
      <c r="AP7" s="367" t="s">
        <v>18</v>
      </c>
      <c r="AQ7" s="367" t="s">
        <v>19</v>
      </c>
      <c r="AR7" s="367" t="s">
        <v>20</v>
      </c>
      <c r="AS7" s="499" t="s">
        <v>41</v>
      </c>
      <c r="AT7" s="368" t="s">
        <v>42</v>
      </c>
      <c r="AU7" s="368" t="s">
        <v>18</v>
      </c>
      <c r="AV7" s="368" t="s">
        <v>19</v>
      </c>
      <c r="AW7" s="368" t="s">
        <v>20</v>
      </c>
    </row>
    <row r="8" spans="1:49" s="106" customFormat="1" ht="14.5" x14ac:dyDescent="0.3">
      <c r="A8" s="189" t="s">
        <v>21</v>
      </c>
      <c r="B8" s="195">
        <v>18879.900000000001</v>
      </c>
      <c r="C8" s="71"/>
      <c r="D8" s="72"/>
      <c r="E8" s="134"/>
      <c r="F8" s="74"/>
      <c r="G8" s="73"/>
      <c r="H8" s="148"/>
      <c r="I8" s="74"/>
      <c r="J8" s="349"/>
      <c r="K8" s="150"/>
      <c r="L8" s="149"/>
      <c r="M8" s="151"/>
      <c r="N8" s="150"/>
      <c r="O8" s="276"/>
      <c r="P8" s="152"/>
      <c r="Q8" s="79"/>
      <c r="R8" s="153"/>
      <c r="S8" s="152"/>
      <c r="T8" s="304"/>
      <c r="U8" s="154"/>
      <c r="V8" s="83"/>
      <c r="W8" s="155"/>
      <c r="X8" s="154"/>
      <c r="Y8" s="197"/>
      <c r="Z8" s="156"/>
      <c r="AA8" s="88"/>
      <c r="AB8" s="157"/>
      <c r="AC8" s="156"/>
      <c r="AD8" s="142"/>
      <c r="AE8" s="158"/>
      <c r="AF8" s="90"/>
      <c r="AG8" s="159"/>
      <c r="AH8" s="158"/>
      <c r="AI8" s="144"/>
      <c r="AJ8" s="160"/>
      <c r="AK8" s="94"/>
      <c r="AL8" s="161"/>
      <c r="AM8" s="160"/>
      <c r="AN8" s="146"/>
      <c r="AO8" s="162"/>
      <c r="AP8" s="98"/>
      <c r="AQ8" s="163"/>
      <c r="AR8" s="162"/>
      <c r="AS8" s="203"/>
      <c r="AT8" s="164"/>
      <c r="AU8" s="102"/>
      <c r="AV8" s="165"/>
      <c r="AW8" s="164"/>
    </row>
    <row r="9" spans="1:49" s="106" customFormat="1" ht="14.5" x14ac:dyDescent="0.3">
      <c r="A9" s="190" t="s">
        <v>57</v>
      </c>
      <c r="B9" s="196"/>
      <c r="C9" s="107"/>
      <c r="D9" s="72"/>
      <c r="E9" s="135"/>
      <c r="F9" s="74"/>
      <c r="G9" s="73"/>
      <c r="H9" s="109"/>
      <c r="I9" s="74"/>
      <c r="J9" s="350"/>
      <c r="K9" s="150"/>
      <c r="L9" s="149"/>
      <c r="M9" s="166"/>
      <c r="N9" s="150"/>
      <c r="O9" s="278"/>
      <c r="P9" s="152"/>
      <c r="Q9" s="79"/>
      <c r="R9" s="167"/>
      <c r="S9" s="152"/>
      <c r="T9" s="303"/>
      <c r="U9" s="154"/>
      <c r="V9" s="83"/>
      <c r="W9" s="168"/>
      <c r="X9" s="154"/>
      <c r="Y9" s="198"/>
      <c r="Z9" s="156"/>
      <c r="AA9" s="88"/>
      <c r="AB9" s="169"/>
      <c r="AC9" s="156"/>
      <c r="AD9" s="143"/>
      <c r="AE9" s="158"/>
      <c r="AF9" s="90"/>
      <c r="AG9" s="170"/>
      <c r="AH9" s="158"/>
      <c r="AI9" s="145"/>
      <c r="AJ9" s="160"/>
      <c r="AK9" s="94"/>
      <c r="AL9" s="171"/>
      <c r="AM9" s="160"/>
      <c r="AN9" s="147"/>
      <c r="AO9" s="162"/>
      <c r="AP9" s="98"/>
      <c r="AQ9" s="172"/>
      <c r="AR9" s="162"/>
      <c r="AS9" s="204"/>
      <c r="AT9" s="164"/>
      <c r="AU9" s="102"/>
      <c r="AV9" s="173"/>
      <c r="AW9" s="164"/>
    </row>
    <row r="10" spans="1:49" s="106" customFormat="1" x14ac:dyDescent="0.3">
      <c r="A10" s="191" t="s">
        <v>27</v>
      </c>
      <c r="B10" s="195">
        <v>1627.8</v>
      </c>
      <c r="C10" s="71"/>
      <c r="D10" s="72"/>
      <c r="E10" s="134"/>
      <c r="F10" s="74"/>
      <c r="G10" s="73"/>
      <c r="H10" s="148"/>
      <c r="I10" s="74"/>
      <c r="J10" s="349"/>
      <c r="K10" s="150"/>
      <c r="L10" s="149"/>
      <c r="M10" s="151"/>
      <c r="N10" s="150"/>
      <c r="O10" s="276"/>
      <c r="P10" s="152"/>
      <c r="Q10" s="79"/>
      <c r="R10" s="153"/>
      <c r="S10" s="152"/>
      <c r="T10" s="304"/>
      <c r="U10" s="154"/>
      <c r="V10" s="83"/>
      <c r="W10" s="155"/>
      <c r="X10" s="154"/>
      <c r="Y10" s="197"/>
      <c r="Z10" s="156"/>
      <c r="AA10" s="88"/>
      <c r="AB10" s="157"/>
      <c r="AC10" s="156"/>
      <c r="AD10" s="142"/>
      <c r="AE10" s="158"/>
      <c r="AF10" s="90"/>
      <c r="AG10" s="159"/>
      <c r="AH10" s="158"/>
      <c r="AI10" s="144"/>
      <c r="AJ10" s="160"/>
      <c r="AK10" s="94"/>
      <c r="AL10" s="161"/>
      <c r="AM10" s="160"/>
      <c r="AN10" s="146"/>
      <c r="AO10" s="162"/>
      <c r="AP10" s="98"/>
      <c r="AQ10" s="163"/>
      <c r="AR10" s="162"/>
      <c r="AS10" s="203"/>
      <c r="AT10" s="164"/>
      <c r="AU10" s="102"/>
      <c r="AV10" s="165"/>
      <c r="AW10" s="164"/>
    </row>
    <row r="11" spans="1:49" s="106" customFormat="1" x14ac:dyDescent="0.3">
      <c r="A11" s="192" t="s">
        <v>44</v>
      </c>
      <c r="B11" s="195"/>
      <c r="C11" s="71">
        <v>95.665000000000006</v>
      </c>
      <c r="D11" s="72">
        <f>C11/$B$10</f>
        <v>5.8769504853176072E-2</v>
      </c>
      <c r="E11" s="134">
        <v>94.960999999999999</v>
      </c>
      <c r="F11" s="74">
        <f>E11/$B$10</f>
        <v>5.8337019289839045E-2</v>
      </c>
      <c r="G11" s="73">
        <f>E11-$C11</f>
        <v>-0.70400000000000773</v>
      </c>
      <c r="H11" s="75">
        <f>ROUND((F11-$D11)*100,2)</f>
        <v>-0.04</v>
      </c>
      <c r="I11" s="74">
        <f>(E11-$C11)/$C11</f>
        <v>-7.3590132232269657E-3</v>
      </c>
      <c r="J11" s="349">
        <v>95.665000000000006</v>
      </c>
      <c r="K11" s="174">
        <f>J11/$B$10</f>
        <v>5.8769504853176072E-2</v>
      </c>
      <c r="L11" s="175">
        <f>J11-$C11</f>
        <v>0</v>
      </c>
      <c r="M11" s="176">
        <f>ROUND((K11-$D11)*100,2)</f>
        <v>0</v>
      </c>
      <c r="N11" s="174">
        <f>(J11-$C11)/$C11</f>
        <v>0</v>
      </c>
      <c r="O11" s="276">
        <v>94.960999999999999</v>
      </c>
      <c r="P11" s="80">
        <f>O11/$B$10</f>
        <v>5.8337019289839045E-2</v>
      </c>
      <c r="Q11" s="81">
        <f>O11-$C11</f>
        <v>-0.70400000000000773</v>
      </c>
      <c r="R11" s="82">
        <f>ROUND((P11-$D11)*100,2)</f>
        <v>-0.04</v>
      </c>
      <c r="S11" s="80">
        <f>(O11-$C11)/$C11</f>
        <v>-7.3590132232269657E-3</v>
      </c>
      <c r="T11" s="304">
        <v>94.960999999999999</v>
      </c>
      <c r="U11" s="84">
        <f>T11/$B$10</f>
        <v>5.8337019289839045E-2</v>
      </c>
      <c r="V11" s="85">
        <f>T11-$C11</f>
        <v>-0.70400000000000773</v>
      </c>
      <c r="W11" s="86">
        <f>ROUND((U11-$D11)*100,2)</f>
        <v>-0.04</v>
      </c>
      <c r="X11" s="84">
        <f>(T11-$C11)/$C11</f>
        <v>-7.3590132232269657E-3</v>
      </c>
      <c r="Y11" s="197">
        <v>92.29</v>
      </c>
      <c r="Z11" s="87">
        <f>Y11/$B$10</f>
        <v>5.6696154318712375E-2</v>
      </c>
      <c r="AA11" s="88">
        <f>Y11-$C11</f>
        <v>-3.375</v>
      </c>
      <c r="AB11" s="89">
        <f>ROUND((Z11-$D11)*100,2)</f>
        <v>-0.21</v>
      </c>
      <c r="AC11" s="87">
        <f>(Y11-$C11)/$C11</f>
        <v>-3.5279360267600479E-2</v>
      </c>
      <c r="AD11" s="142">
        <v>91.828999999999994</v>
      </c>
      <c r="AE11" s="91">
        <f>AD11/$B$10</f>
        <v>5.6412949993856737E-2</v>
      </c>
      <c r="AF11" s="92">
        <f>AD11-$C11</f>
        <v>-3.8360000000000127</v>
      </c>
      <c r="AG11" s="93">
        <f>ROUND((AE11-$D11)*100,2)</f>
        <v>-0.24</v>
      </c>
      <c r="AH11" s="91">
        <f>(AD11-$C11)/$C11</f>
        <v>-4.009825955156026E-2</v>
      </c>
      <c r="AI11" s="144">
        <v>86.114999999999995</v>
      </c>
      <c r="AJ11" s="95">
        <f>AI11/$B$10</f>
        <v>5.2902690748249166E-2</v>
      </c>
      <c r="AK11" s="96">
        <f>AI11-$C11</f>
        <v>-9.5500000000000114</v>
      </c>
      <c r="AL11" s="97">
        <f>ROUND((AJ11-$D11)*100,2)</f>
        <v>-0.59</v>
      </c>
      <c r="AM11" s="95">
        <f>(AI11-$C11)/$C11</f>
        <v>-9.9827523127580739E-2</v>
      </c>
      <c r="AN11" s="146">
        <v>94.960999999999999</v>
      </c>
      <c r="AO11" s="99">
        <f>AN11/$B$10</f>
        <v>5.8337019289839045E-2</v>
      </c>
      <c r="AP11" s="100">
        <f>AN11-$C11</f>
        <v>-0.70400000000000773</v>
      </c>
      <c r="AQ11" s="101">
        <f>ROUND((AO11-$D11)*100,2)</f>
        <v>-0.04</v>
      </c>
      <c r="AR11" s="99">
        <f>(AN11-$C11)/$C11</f>
        <v>-7.3590132232269657E-3</v>
      </c>
      <c r="AS11" s="203">
        <v>94.960999999999999</v>
      </c>
      <c r="AT11" s="103">
        <f>AS11/$B$10</f>
        <v>5.8337019289839045E-2</v>
      </c>
      <c r="AU11" s="104">
        <f>AS11-$C11</f>
        <v>-0.70400000000000773</v>
      </c>
      <c r="AV11" s="105">
        <f>ROUND((AT11-$D11)*100,2)</f>
        <v>-0.04</v>
      </c>
      <c r="AW11" s="103">
        <f>(AS11-$C11)/$C11</f>
        <v>-7.3590132232269657E-3</v>
      </c>
    </row>
    <row r="12" spans="1:49" s="106" customFormat="1" x14ac:dyDescent="0.3">
      <c r="A12" s="192" t="s">
        <v>45</v>
      </c>
      <c r="B12" s="195"/>
      <c r="C12" s="71">
        <v>328.16</v>
      </c>
      <c r="D12" s="72">
        <f t="shared" ref="D12:D14" si="0">C12/$B$10</f>
        <v>0.20159724781914243</v>
      </c>
      <c r="E12" s="134">
        <v>326.53399999999999</v>
      </c>
      <c r="F12" s="74">
        <f>E12/$B$10</f>
        <v>0.20059835360609413</v>
      </c>
      <c r="G12" s="73">
        <f>E12-$C12</f>
        <v>-1.6260000000000332</v>
      </c>
      <c r="H12" s="75">
        <f>ROUND((F12-$D12)*100,2)</f>
        <v>-0.1</v>
      </c>
      <c r="I12" s="74">
        <f>(E12-$C12)/$C12</f>
        <v>-4.9549000487568049E-3</v>
      </c>
      <c r="J12" s="349">
        <v>328.16</v>
      </c>
      <c r="K12" s="174">
        <f>J12/$B$10</f>
        <v>0.20159724781914243</v>
      </c>
      <c r="L12" s="175">
        <f>J12-$C12</f>
        <v>0</v>
      </c>
      <c r="M12" s="176">
        <f>ROUND((K12-$D12)*100,2)</f>
        <v>0</v>
      </c>
      <c r="N12" s="174">
        <f>(J12-$C12)/$C12</f>
        <v>0</v>
      </c>
      <c r="O12" s="276">
        <v>325.113</v>
      </c>
      <c r="P12" s="80">
        <f>O12/$B$10</f>
        <v>0.19972539624032437</v>
      </c>
      <c r="Q12" s="81">
        <f>O12-$C12</f>
        <v>-3.0470000000000255</v>
      </c>
      <c r="R12" s="82">
        <f>ROUND((P12-$D12)*100,2)</f>
        <v>-0.19</v>
      </c>
      <c r="S12" s="80">
        <f>(O12-$C12)/$C12</f>
        <v>-9.2851048269137777E-3</v>
      </c>
      <c r="T12" s="304">
        <v>323.46600000000001</v>
      </c>
      <c r="U12" s="84">
        <f>T12/$B$10</f>
        <v>0.19871360117950609</v>
      </c>
      <c r="V12" s="85">
        <f>T12-$C12</f>
        <v>-4.6940000000000168</v>
      </c>
      <c r="W12" s="86">
        <f>ROUND((U12-$D12)*100,2)</f>
        <v>-0.28999999999999998</v>
      </c>
      <c r="X12" s="84">
        <f>(T12-$C12)/$C12</f>
        <v>-1.4303998049731889E-2</v>
      </c>
      <c r="Y12" s="197">
        <v>311.48599999999999</v>
      </c>
      <c r="Z12" s="87">
        <f>Y12/$B$10</f>
        <v>0.19135397468976534</v>
      </c>
      <c r="AA12" s="88">
        <f>Y12-$C12</f>
        <v>-16.674000000000035</v>
      </c>
      <c r="AB12" s="89">
        <f>ROUND((Z12-$D12)*100,2)</f>
        <v>-1.02</v>
      </c>
      <c r="AC12" s="87">
        <f>(Y12-$C12)/$C12</f>
        <v>-5.0810580204778258E-2</v>
      </c>
      <c r="AD12" s="142">
        <v>310.358</v>
      </c>
      <c r="AE12" s="91">
        <f>AD12/$B$10</f>
        <v>0.19066101486669124</v>
      </c>
      <c r="AF12" s="92">
        <f>AD12-$C12</f>
        <v>-17.802000000000021</v>
      </c>
      <c r="AG12" s="93">
        <f>ROUND((AE12-$D12)*100,2)</f>
        <v>-1.0900000000000001</v>
      </c>
      <c r="AH12" s="91">
        <f>(AD12-$C12)/$C12</f>
        <v>-5.4247927840078071E-2</v>
      </c>
      <c r="AI12" s="144">
        <v>293.24599999999998</v>
      </c>
      <c r="AJ12" s="95">
        <f>AI12/$B$10</f>
        <v>0.18014866691239709</v>
      </c>
      <c r="AK12" s="96">
        <f>AI12-$C12</f>
        <v>-34.914000000000044</v>
      </c>
      <c r="AL12" s="97">
        <f>ROUND((AJ12-$D12)*100,2)</f>
        <v>-2.14</v>
      </c>
      <c r="AM12" s="95">
        <f>(AI12-$C12)/$C12</f>
        <v>-0.10639322281813762</v>
      </c>
      <c r="AN12" s="146">
        <v>326.53399999999999</v>
      </c>
      <c r="AO12" s="99">
        <f>AN12/$B$10</f>
        <v>0.20059835360609413</v>
      </c>
      <c r="AP12" s="100">
        <f>AN12-$C12</f>
        <v>-1.6260000000000332</v>
      </c>
      <c r="AQ12" s="101">
        <f>ROUND((AO12-$D12)*100,2)</f>
        <v>-0.1</v>
      </c>
      <c r="AR12" s="99">
        <f>(AN12-$C12)/$C12</f>
        <v>-4.9549000487568049E-3</v>
      </c>
      <c r="AS12" s="203">
        <v>324.416</v>
      </c>
      <c r="AT12" s="103">
        <f>AS12/$B$10</f>
        <v>0.19929721095957734</v>
      </c>
      <c r="AU12" s="104">
        <f>AS12-$C12</f>
        <v>-3.7440000000000282</v>
      </c>
      <c r="AV12" s="105">
        <f>ROUND((AT12-$D12)*100,2)</f>
        <v>-0.23</v>
      </c>
      <c r="AW12" s="103">
        <f>(AS12-$C12)/$C12</f>
        <v>-1.1409068746952791E-2</v>
      </c>
    </row>
    <row r="13" spans="1:49" s="106" customFormat="1" x14ac:dyDescent="0.3">
      <c r="A13" s="192" t="s">
        <v>46</v>
      </c>
      <c r="B13" s="195"/>
      <c r="C13" s="71">
        <v>659.56100000000004</v>
      </c>
      <c r="D13" s="72">
        <f t="shared" si="0"/>
        <v>0.40518552647745426</v>
      </c>
      <c r="E13" s="134">
        <v>659.34699999999998</v>
      </c>
      <c r="F13" s="74">
        <f>E13/$B$10</f>
        <v>0.40505406069541711</v>
      </c>
      <c r="G13" s="73">
        <f>E13-$C13</f>
        <v>-0.21400000000005548</v>
      </c>
      <c r="H13" s="75">
        <f>ROUND((F13-$D13)*100,2)</f>
        <v>-0.01</v>
      </c>
      <c r="I13" s="74">
        <f>(E13-$C13)/$C13</f>
        <v>-3.2445823813120466E-4</v>
      </c>
      <c r="J13" s="349">
        <v>659.20899999999995</v>
      </c>
      <c r="K13" s="174">
        <f>J13/$B$10</f>
        <v>0.40496928369578572</v>
      </c>
      <c r="L13" s="175">
        <f>J13-$C13</f>
        <v>-0.35200000000008913</v>
      </c>
      <c r="M13" s="176">
        <f>ROUND((K13-$D13)*100,2)</f>
        <v>-0.02</v>
      </c>
      <c r="N13" s="174">
        <f>(J13-$C13)/$C13</f>
        <v>-5.3368831692609045E-4</v>
      </c>
      <c r="O13" s="276">
        <v>657.19200000000001</v>
      </c>
      <c r="P13" s="80">
        <f>O13/$B$10</f>
        <v>0.4037301879837818</v>
      </c>
      <c r="Q13" s="81">
        <f>O13-$C13</f>
        <v>-2.3690000000000282</v>
      </c>
      <c r="R13" s="82">
        <f>ROUND((P13-$D13)*100,2)</f>
        <v>-0.15</v>
      </c>
      <c r="S13" s="80">
        <f>(O13-$C13)/$C13</f>
        <v>-3.5917830193113722E-3</v>
      </c>
      <c r="T13" s="304">
        <v>655.51300000000003</v>
      </c>
      <c r="U13" s="84">
        <f>T13/$B$10</f>
        <v>0.40269873448826643</v>
      </c>
      <c r="V13" s="85">
        <f>T13-$C13</f>
        <v>-4.0480000000000018</v>
      </c>
      <c r="W13" s="86">
        <f>ROUND((U13-$D13)*100,2)</f>
        <v>-0.25</v>
      </c>
      <c r="X13" s="84">
        <f>(T13-$C13)/$C13</f>
        <v>-6.1374156446484885E-3</v>
      </c>
      <c r="Y13" s="197">
        <v>641.68899999999996</v>
      </c>
      <c r="Z13" s="87">
        <f>Y13/$B$10</f>
        <v>0.39420629069910307</v>
      </c>
      <c r="AA13" s="88">
        <f>Y13-$C13</f>
        <v>-17.872000000000071</v>
      </c>
      <c r="AB13" s="89">
        <f>ROUND((Z13-$D13)*100,2)</f>
        <v>-1.1000000000000001</v>
      </c>
      <c r="AC13" s="87">
        <f>(Y13-$C13)/$C13</f>
        <v>-2.7096811363922474E-2</v>
      </c>
      <c r="AD13" s="142">
        <v>640.18799999999999</v>
      </c>
      <c r="AE13" s="91">
        <f>AD13/$B$10</f>
        <v>0.39328418724659048</v>
      </c>
      <c r="AF13" s="92">
        <f>AD13-$C13</f>
        <v>-19.373000000000047</v>
      </c>
      <c r="AG13" s="93">
        <f>ROUND((AE13-$D13)*100,2)</f>
        <v>-1.19</v>
      </c>
      <c r="AH13" s="91">
        <f>(AD13-$C13)/$C13</f>
        <v>-2.9372567510814081E-2</v>
      </c>
      <c r="AI13" s="144">
        <v>619.49699999999996</v>
      </c>
      <c r="AJ13" s="95">
        <f>AI13/$B$10</f>
        <v>0.38057316623663839</v>
      </c>
      <c r="AK13" s="96">
        <f>AI13-$C13</f>
        <v>-40.064000000000078</v>
      </c>
      <c r="AL13" s="97">
        <f>ROUND((AJ13-$D13)*100,2)</f>
        <v>-2.46</v>
      </c>
      <c r="AM13" s="95">
        <f>(AI13-$C13)/$C13</f>
        <v>-6.0743433890117937E-2</v>
      </c>
      <c r="AN13" s="146">
        <v>659.04200000000003</v>
      </c>
      <c r="AO13" s="99">
        <f>AN13/$B$10</f>
        <v>0.40486669123971009</v>
      </c>
      <c r="AP13" s="100">
        <f>AN13-$C13</f>
        <v>-0.51900000000000546</v>
      </c>
      <c r="AQ13" s="101">
        <f>ROUND((AO13-$D13)*100,2)</f>
        <v>-0.03</v>
      </c>
      <c r="AR13" s="99">
        <f>(AN13-$C13)/$C13</f>
        <v>-7.8688703546753896E-4</v>
      </c>
      <c r="AS13" s="203">
        <v>656.32600000000002</v>
      </c>
      <c r="AT13" s="103">
        <f>AS13/$B$10</f>
        <v>0.40319818159479054</v>
      </c>
      <c r="AU13" s="104">
        <f>AS13-$C13</f>
        <v>-3.2350000000000136</v>
      </c>
      <c r="AV13" s="105">
        <f>ROUND((AT13-$D13)*100,2)</f>
        <v>-0.2</v>
      </c>
      <c r="AW13" s="103">
        <f>(AS13-$C13)/$C13</f>
        <v>-4.9047775717485018E-3</v>
      </c>
    </row>
    <row r="14" spans="1:49" s="106" customFormat="1" x14ac:dyDescent="0.3">
      <c r="A14" s="192" t="s">
        <v>47</v>
      </c>
      <c r="B14" s="195"/>
      <c r="C14" s="71">
        <v>857.02800000000002</v>
      </c>
      <c r="D14" s="72">
        <f t="shared" si="0"/>
        <v>0.52649465536306672</v>
      </c>
      <c r="E14" s="134">
        <v>857.02800000000002</v>
      </c>
      <c r="F14" s="74">
        <f>E14/$B$10</f>
        <v>0.52649465536306672</v>
      </c>
      <c r="G14" s="73">
        <f>E14-$C14</f>
        <v>0</v>
      </c>
      <c r="H14" s="75">
        <f>ROUND((F14-$D14)*100,2)</f>
        <v>0</v>
      </c>
      <c r="I14" s="74">
        <f>(E14-$C14)/$C14</f>
        <v>0</v>
      </c>
      <c r="J14" s="349">
        <v>857.02800000000002</v>
      </c>
      <c r="K14" s="174">
        <f>J14/$B$10</f>
        <v>0.52649465536306672</v>
      </c>
      <c r="L14" s="175">
        <f>J14-$C14</f>
        <v>0</v>
      </c>
      <c r="M14" s="176">
        <f>ROUND((K14-$D14)*100,2)</f>
        <v>0</v>
      </c>
      <c r="N14" s="174">
        <f>(J14-$C14)/$C14</f>
        <v>0</v>
      </c>
      <c r="O14" s="276">
        <v>856.16300000000001</v>
      </c>
      <c r="P14" s="80">
        <f>O14/$B$10</f>
        <v>0.52596326330015974</v>
      </c>
      <c r="Q14" s="81">
        <f>O14-$C14</f>
        <v>-0.86500000000000909</v>
      </c>
      <c r="R14" s="82">
        <f>ROUND((P14-$D14)*100,2)</f>
        <v>-0.05</v>
      </c>
      <c r="S14" s="80">
        <f>(O14-$C14)/$C14</f>
        <v>-1.0093019131230357E-3</v>
      </c>
      <c r="T14" s="304">
        <v>854.65599999999995</v>
      </c>
      <c r="U14" s="84">
        <f>T14/$B$10</f>
        <v>0.52503747389114142</v>
      </c>
      <c r="V14" s="85">
        <f>T14-$C14</f>
        <v>-2.3720000000000709</v>
      </c>
      <c r="W14" s="86">
        <f>ROUND((U14-$D14)*100,2)</f>
        <v>-0.15</v>
      </c>
      <c r="X14" s="84">
        <f>(T14-$C14)/$C14</f>
        <v>-2.7677042056969796E-3</v>
      </c>
      <c r="Y14" s="197">
        <v>848.202</v>
      </c>
      <c r="Z14" s="87">
        <f>Y14/$B$10</f>
        <v>0.52107261334316257</v>
      </c>
      <c r="AA14" s="88">
        <f>Y14-$C14</f>
        <v>-8.8260000000000218</v>
      </c>
      <c r="AB14" s="89">
        <f>ROUND((Z14-$D14)*100,2)</f>
        <v>-0.54</v>
      </c>
      <c r="AC14" s="87">
        <f>(Y14-$C14)/$C14</f>
        <v>-1.0298379982917737E-2</v>
      </c>
      <c r="AD14" s="142">
        <v>848.00800000000004</v>
      </c>
      <c r="AE14" s="91">
        <f>AD14/$B$10</f>
        <v>0.52095343408281114</v>
      </c>
      <c r="AF14" s="92">
        <f>AD14-$C14</f>
        <v>-9.0199999999999818</v>
      </c>
      <c r="AG14" s="93">
        <f>ROUND((AE14-$D14)*100,2)</f>
        <v>-0.55000000000000004</v>
      </c>
      <c r="AH14" s="91">
        <f>(AD14-$C14)/$C14</f>
        <v>-1.0524743648982276E-2</v>
      </c>
      <c r="AI14" s="144">
        <v>842.428</v>
      </c>
      <c r="AJ14" s="95">
        <f>AI14/$B$10</f>
        <v>0.51752549453249785</v>
      </c>
      <c r="AK14" s="96">
        <f>AI14-$C14</f>
        <v>-14.600000000000023</v>
      </c>
      <c r="AL14" s="97">
        <f>ROUND((AJ14-$D14)*100,2)</f>
        <v>-0.9</v>
      </c>
      <c r="AM14" s="95">
        <f>(AI14-$C14)/$C14</f>
        <v>-1.7035616105891549E-2</v>
      </c>
      <c r="AN14" s="146">
        <v>858.86</v>
      </c>
      <c r="AO14" s="99">
        <f>AN14/$B$10</f>
        <v>0.52762010074947785</v>
      </c>
      <c r="AP14" s="100">
        <f>AN14-$C14</f>
        <v>1.8319999999999936</v>
      </c>
      <c r="AQ14" s="101">
        <f>ROUND((AO14-$D14)*100,2)</f>
        <v>0.11</v>
      </c>
      <c r="AR14" s="99">
        <f>(AN14-$C14)/$C14</f>
        <v>2.1376197743830931E-3</v>
      </c>
      <c r="AS14" s="203">
        <v>856.64800000000002</v>
      </c>
      <c r="AT14" s="103">
        <f>AS14/$B$10</f>
        <v>0.52626121145103821</v>
      </c>
      <c r="AU14" s="104">
        <f>AS14-$C14</f>
        <v>-0.37999999999999545</v>
      </c>
      <c r="AV14" s="105">
        <f>ROUND((AT14-$D14)*100,2)</f>
        <v>-0.02</v>
      </c>
      <c r="AW14" s="103">
        <f>(AS14-$C14)/$C14</f>
        <v>-4.4339274796155486E-4</v>
      </c>
    </row>
    <row r="15" spans="1:49" s="106" customFormat="1" x14ac:dyDescent="0.3">
      <c r="A15" s="191" t="s">
        <v>28</v>
      </c>
      <c r="B15" s="195">
        <v>2625.71</v>
      </c>
      <c r="C15" s="71"/>
      <c r="D15" s="72"/>
      <c r="E15" s="134"/>
      <c r="F15" s="74"/>
      <c r="G15" s="73"/>
      <c r="H15" s="148"/>
      <c r="I15" s="74"/>
      <c r="J15" s="349"/>
      <c r="K15" s="174"/>
      <c r="L15" s="175"/>
      <c r="M15" s="177"/>
      <c r="N15" s="174"/>
      <c r="O15" s="276"/>
      <c r="P15" s="80"/>
      <c r="Q15" s="81"/>
      <c r="R15" s="178"/>
      <c r="S15" s="80"/>
      <c r="T15" s="304"/>
      <c r="U15" s="84"/>
      <c r="V15" s="85"/>
      <c r="W15" s="179"/>
      <c r="X15" s="84"/>
      <c r="Y15" s="197"/>
      <c r="Z15" s="87"/>
      <c r="AA15" s="88"/>
      <c r="AB15" s="180"/>
      <c r="AC15" s="87"/>
      <c r="AD15" s="142"/>
      <c r="AE15" s="91"/>
      <c r="AF15" s="92"/>
      <c r="AG15" s="181"/>
      <c r="AH15" s="91"/>
      <c r="AI15" s="144"/>
      <c r="AJ15" s="95"/>
      <c r="AK15" s="96"/>
      <c r="AL15" s="182"/>
      <c r="AM15" s="95"/>
      <c r="AN15" s="146"/>
      <c r="AO15" s="99"/>
      <c r="AP15" s="100"/>
      <c r="AQ15" s="183"/>
      <c r="AR15" s="99"/>
      <c r="AS15" s="203"/>
      <c r="AT15" s="103"/>
      <c r="AU15" s="104"/>
      <c r="AV15" s="184"/>
      <c r="AW15" s="103"/>
    </row>
    <row r="16" spans="1:49" x14ac:dyDescent="0.3">
      <c r="A16" s="192" t="s">
        <v>44</v>
      </c>
      <c r="B16" s="68"/>
      <c r="C16" s="47">
        <v>109.325</v>
      </c>
      <c r="D16" s="48">
        <f>C16/$B$15</f>
        <v>4.163635740428303E-2</v>
      </c>
      <c r="E16" s="38">
        <v>108.277</v>
      </c>
      <c r="F16" s="41">
        <f>E16/$B$15</f>
        <v>4.1237227264244718E-2</v>
      </c>
      <c r="G16" s="40">
        <f>E16-$C16</f>
        <v>-1.0480000000000018</v>
      </c>
      <c r="H16" s="49">
        <f>ROUND((F16-$D16)*100,2)</f>
        <v>-0.04</v>
      </c>
      <c r="I16" s="41">
        <f>(E16-$C16)/$C16</f>
        <v>-9.5860965012577338E-3</v>
      </c>
      <c r="J16" s="508">
        <v>109.325</v>
      </c>
      <c r="K16" s="66">
        <f>J16/$B$15</f>
        <v>4.163635740428303E-2</v>
      </c>
      <c r="L16" s="65">
        <f>J16-$C16</f>
        <v>0</v>
      </c>
      <c r="M16" s="67">
        <f>ROUND((K16-$D16)*100,2)</f>
        <v>0</v>
      </c>
      <c r="N16" s="66">
        <f>(J16-$C16)/$C16</f>
        <v>0</v>
      </c>
      <c r="O16" s="509">
        <v>108.108</v>
      </c>
      <c r="P16" s="42">
        <f>O16/$B$15</f>
        <v>4.117286372066984E-2</v>
      </c>
      <c r="Q16" s="39">
        <f>O16-$C16</f>
        <v>-1.2169999999999987</v>
      </c>
      <c r="R16" s="43">
        <f>ROUND((P16-$D16)*100,2)</f>
        <v>-0.05</v>
      </c>
      <c r="S16" s="42">
        <f>(O16-$C16)/$C16</f>
        <v>-1.1131946032471975E-2</v>
      </c>
      <c r="T16" s="510">
        <v>105.514</v>
      </c>
      <c r="U16" s="44">
        <f>T16/$B$15</f>
        <v>4.0184940454200957E-2</v>
      </c>
      <c r="V16" s="45">
        <f>T16-$C16</f>
        <v>-3.811000000000007</v>
      </c>
      <c r="W16" s="46">
        <f>ROUND((U16-$D16)*100,2)</f>
        <v>-0.15</v>
      </c>
      <c r="X16" s="44">
        <f>(T16-$C16)/$C16</f>
        <v>-3.4859364280814147E-2</v>
      </c>
      <c r="Y16" s="199">
        <v>100.29300000000001</v>
      </c>
      <c r="Z16" s="50">
        <f>Y16/$B$15</f>
        <v>3.819652589204444E-2</v>
      </c>
      <c r="AA16" s="51">
        <f>Y16-$C16</f>
        <v>-9.0319999999999965</v>
      </c>
      <c r="AB16" s="52">
        <f>ROUND((Z16-$D16)*100,2)</f>
        <v>-0.34</v>
      </c>
      <c r="AC16" s="50">
        <f>(Y16-$C16)/$C16</f>
        <v>-8.2616053052824115E-2</v>
      </c>
      <c r="AD16" s="200">
        <v>100.29300000000001</v>
      </c>
      <c r="AE16" s="59">
        <f>AD16/$B$15</f>
        <v>3.819652589204444E-2</v>
      </c>
      <c r="AF16" s="60">
        <f>AD16-$C16</f>
        <v>-9.0319999999999965</v>
      </c>
      <c r="AG16" s="61">
        <f>ROUND((AE16-$D16)*100,2)</f>
        <v>-0.34</v>
      </c>
      <c r="AH16" s="59">
        <f>(AD16-$C16)/$C16</f>
        <v>-8.2616053052824115E-2</v>
      </c>
      <c r="AI16" s="201">
        <v>94.65</v>
      </c>
      <c r="AJ16" s="53">
        <f>AI16/$B$15</f>
        <v>3.6047392895635848E-2</v>
      </c>
      <c r="AK16" s="54">
        <f>AI16-$C16</f>
        <v>-14.674999999999997</v>
      </c>
      <c r="AL16" s="55">
        <f>ROUND((AJ16-$D16)*100,2)</f>
        <v>-0.56000000000000005</v>
      </c>
      <c r="AM16" s="53">
        <f>(AI16-$C16)/$C16</f>
        <v>-0.13423279213354675</v>
      </c>
      <c r="AN16" s="202">
        <v>108.277</v>
      </c>
      <c r="AO16" s="56">
        <f>AN16/$B$15</f>
        <v>4.1237227264244718E-2</v>
      </c>
      <c r="AP16" s="57">
        <f>AN16-$C16</f>
        <v>-1.0480000000000018</v>
      </c>
      <c r="AQ16" s="58">
        <f>ROUND((AO16-$D16)*100,2)</f>
        <v>-0.04</v>
      </c>
      <c r="AR16" s="56">
        <f>(AN16-$C16)/$C16</f>
        <v>-9.5860965012577338E-3</v>
      </c>
      <c r="AS16" s="205">
        <v>105.514</v>
      </c>
      <c r="AT16" s="62">
        <f>AS16/$B$15</f>
        <v>4.0184940454200957E-2</v>
      </c>
      <c r="AU16" s="63">
        <f>AS16-$C16</f>
        <v>-3.811000000000007</v>
      </c>
      <c r="AV16" s="64">
        <f>ROUND((AT16-$D16)*100,2)</f>
        <v>-0.15</v>
      </c>
      <c r="AW16" s="62">
        <f>(AS16-$C16)/$C16</f>
        <v>-3.4859364280814147E-2</v>
      </c>
    </row>
    <row r="17" spans="1:49" s="106" customFormat="1" x14ac:dyDescent="0.3">
      <c r="A17" s="192" t="s">
        <v>45</v>
      </c>
      <c r="B17" s="195"/>
      <c r="C17" s="71">
        <v>437.81700000000001</v>
      </c>
      <c r="D17" s="72">
        <f t="shared" ref="D17:D19" si="1">C17/$B$15</f>
        <v>0.16674232874155942</v>
      </c>
      <c r="E17" s="134">
        <v>432.351</v>
      </c>
      <c r="F17" s="74">
        <f>E17/$B$15</f>
        <v>0.16466060608368785</v>
      </c>
      <c r="G17" s="73">
        <f>E17-$C17</f>
        <v>-5.4660000000000082</v>
      </c>
      <c r="H17" s="75">
        <f>ROUND((F17-$D17)*100,2)</f>
        <v>-0.21</v>
      </c>
      <c r="I17" s="74">
        <f>(E17-$C17)/$C17</f>
        <v>-1.2484668251803855E-2</v>
      </c>
      <c r="J17" s="349">
        <v>437.81700000000001</v>
      </c>
      <c r="K17" s="174">
        <f>J17/$B$15</f>
        <v>0.16674232874155942</v>
      </c>
      <c r="L17" s="175">
        <f>J17-$C17</f>
        <v>0</v>
      </c>
      <c r="M17" s="176">
        <f>ROUND((K17-$D17)*100,2)</f>
        <v>0</v>
      </c>
      <c r="N17" s="174">
        <f>(J17-$C17)/$C17</f>
        <v>0</v>
      </c>
      <c r="O17" s="276">
        <v>426.779</v>
      </c>
      <c r="P17" s="80">
        <f>O17/$B$15</f>
        <v>0.16253851339256811</v>
      </c>
      <c r="Q17" s="81">
        <f>O17-$C17</f>
        <v>-11.038000000000011</v>
      </c>
      <c r="R17" s="82">
        <f>ROUND((P17-$D17)*100,2)</f>
        <v>-0.42</v>
      </c>
      <c r="S17" s="80">
        <f>(O17-$C17)/$C17</f>
        <v>-2.52114467916961E-2</v>
      </c>
      <c r="T17" s="304">
        <v>422.19</v>
      </c>
      <c r="U17" s="84">
        <f>T17/$B$15</f>
        <v>0.16079079563241941</v>
      </c>
      <c r="V17" s="85">
        <f>T17-$C17</f>
        <v>-15.62700000000001</v>
      </c>
      <c r="W17" s="86">
        <f>ROUND((U17-$D17)*100,2)</f>
        <v>-0.6</v>
      </c>
      <c r="X17" s="84">
        <f>(T17-$C17)/$C17</f>
        <v>-3.5692995018466643E-2</v>
      </c>
      <c r="Y17" s="197">
        <v>400.267</v>
      </c>
      <c r="Z17" s="87">
        <f>Y17/$B$15</f>
        <v>0.1524414348880874</v>
      </c>
      <c r="AA17" s="88">
        <f>Y17-$C17</f>
        <v>-37.550000000000011</v>
      </c>
      <c r="AB17" s="89">
        <f>ROUND((Z17-$D17)*100,2)</f>
        <v>-1.43</v>
      </c>
      <c r="AC17" s="87">
        <f>(Y17-$C17)/$C17</f>
        <v>-8.576642752565572E-2</v>
      </c>
      <c r="AD17" s="142">
        <v>396.92399999999998</v>
      </c>
      <c r="AE17" s="91">
        <f>AD17/$B$15</f>
        <v>0.1511682554432896</v>
      </c>
      <c r="AF17" s="92">
        <f>AD17-$C17</f>
        <v>-40.893000000000029</v>
      </c>
      <c r="AG17" s="93">
        <f>ROUND((AE17-$D17)*100,2)</f>
        <v>-1.56</v>
      </c>
      <c r="AH17" s="91">
        <f>(AD17-$C17)/$C17</f>
        <v>-9.3402037837726784E-2</v>
      </c>
      <c r="AI17" s="144">
        <v>372.762</v>
      </c>
      <c r="AJ17" s="95">
        <f>AI17/$B$15</f>
        <v>0.14196617295893302</v>
      </c>
      <c r="AK17" s="96">
        <f>AI17-$C17</f>
        <v>-65.055000000000007</v>
      </c>
      <c r="AL17" s="97">
        <f>ROUND((AJ17-$D17)*100,2)</f>
        <v>-2.48</v>
      </c>
      <c r="AM17" s="95">
        <f>(AI17-$C17)/$C17</f>
        <v>-0.14858947916595291</v>
      </c>
      <c r="AN17" s="146">
        <v>432.351</v>
      </c>
      <c r="AO17" s="99">
        <f>AN17/$B$15</f>
        <v>0.16466060608368785</v>
      </c>
      <c r="AP17" s="100">
        <f>AN17-$C17</f>
        <v>-5.4660000000000082</v>
      </c>
      <c r="AQ17" s="101">
        <f>ROUND((AO17-$D17)*100,2)</f>
        <v>-0.21</v>
      </c>
      <c r="AR17" s="99">
        <f>(AN17-$C17)/$C17</f>
        <v>-1.2484668251803855E-2</v>
      </c>
      <c r="AS17" s="203">
        <v>428.47</v>
      </c>
      <c r="AT17" s="103">
        <f>AS17/$B$15</f>
        <v>0.16318252967768718</v>
      </c>
      <c r="AU17" s="104">
        <f>AS17-$C17</f>
        <v>-9.34699999999998</v>
      </c>
      <c r="AV17" s="105">
        <f>ROUND((AT17-$D17)*100,2)</f>
        <v>-0.36</v>
      </c>
      <c r="AW17" s="103">
        <f>(AS17-$C17)/$C17</f>
        <v>-2.1349102478889534E-2</v>
      </c>
    </row>
    <row r="18" spans="1:49" s="106" customFormat="1" x14ac:dyDescent="0.3">
      <c r="A18" s="192" t="s">
        <v>46</v>
      </c>
      <c r="B18" s="195"/>
      <c r="C18" s="71">
        <v>1120.25</v>
      </c>
      <c r="D18" s="72">
        <f t="shared" si="1"/>
        <v>0.42664650704000062</v>
      </c>
      <c r="E18" s="134">
        <v>1120.03</v>
      </c>
      <c r="F18" s="74">
        <f>E18/$B$15</f>
        <v>0.42656272017854219</v>
      </c>
      <c r="G18" s="73">
        <f>E18-$C18</f>
        <v>-0.22000000000002728</v>
      </c>
      <c r="H18" s="75">
        <f>ROUND((F18-$D18)*100,2)</f>
        <v>-0.01</v>
      </c>
      <c r="I18" s="74">
        <f>(E18-$C18)/$C18</f>
        <v>-1.9638473555012479E-4</v>
      </c>
      <c r="J18" s="349">
        <v>1120.25</v>
      </c>
      <c r="K18" s="174">
        <f>J18/$B$15</f>
        <v>0.42664650704000062</v>
      </c>
      <c r="L18" s="175">
        <f>J18-$C18</f>
        <v>0</v>
      </c>
      <c r="M18" s="176">
        <f>ROUND((K18-$D18)*100,2)</f>
        <v>0</v>
      </c>
      <c r="N18" s="174">
        <f>(J18-$C18)/$C18</f>
        <v>0</v>
      </c>
      <c r="O18" s="276">
        <v>1113.68</v>
      </c>
      <c r="P18" s="80">
        <f>O18/$B$15</f>
        <v>0.42414432667735585</v>
      </c>
      <c r="Q18" s="81">
        <f>O18-$C18</f>
        <v>-6.5699999999999363</v>
      </c>
      <c r="R18" s="82">
        <f>ROUND((P18-$D18)*100,2)</f>
        <v>-0.25</v>
      </c>
      <c r="S18" s="80">
        <f>(O18-$C18)/$C18</f>
        <v>-5.8647623298370335E-3</v>
      </c>
      <c r="T18" s="304">
        <v>1106.0999999999999</v>
      </c>
      <c r="U18" s="84">
        <f>T18/$B$15</f>
        <v>0.42125748845074279</v>
      </c>
      <c r="V18" s="85">
        <f>T18-$C18</f>
        <v>-14.150000000000091</v>
      </c>
      <c r="W18" s="86">
        <f>ROUND((U18-$D18)*100,2)</f>
        <v>-0.54</v>
      </c>
      <c r="X18" s="84">
        <f>(T18-$C18)/$C18</f>
        <v>-1.2631109127426994E-2</v>
      </c>
      <c r="Y18" s="197">
        <v>1075.69</v>
      </c>
      <c r="Z18" s="87">
        <f>Y18/$B$15</f>
        <v>0.40967585910096699</v>
      </c>
      <c r="AA18" s="88">
        <f>Y18-$C18</f>
        <v>-44.559999999999945</v>
      </c>
      <c r="AB18" s="89">
        <f>ROUND((Z18-$D18)*100,2)</f>
        <v>-1.7</v>
      </c>
      <c r="AC18" s="87">
        <f>(Y18-$C18)/$C18</f>
        <v>-3.9776835527783931E-2</v>
      </c>
      <c r="AD18" s="142">
        <v>1068.95</v>
      </c>
      <c r="AE18" s="91">
        <f>AD18/$B$15</f>
        <v>0.40710893434537709</v>
      </c>
      <c r="AF18" s="92">
        <f>AD18-$C18</f>
        <v>-51.299999999999955</v>
      </c>
      <c r="AG18" s="93">
        <f>ROUND((AE18-$D18)*100,2)</f>
        <v>-1.95</v>
      </c>
      <c r="AH18" s="91">
        <f>(AD18-$C18)/$C18</f>
        <v>-4.579334969872792E-2</v>
      </c>
      <c r="AI18" s="144">
        <v>1016.04</v>
      </c>
      <c r="AJ18" s="95">
        <f>AI18/$B$15</f>
        <v>0.38695819416462596</v>
      </c>
      <c r="AK18" s="96">
        <f>AI18-$C18</f>
        <v>-104.21000000000004</v>
      </c>
      <c r="AL18" s="97">
        <f>ROUND((AJ18-$D18)*100,2)</f>
        <v>-3.97</v>
      </c>
      <c r="AM18" s="95">
        <f>(AI18-$C18)/$C18</f>
        <v>-9.3023878598527149E-2</v>
      </c>
      <c r="AN18" s="146">
        <v>1119.93</v>
      </c>
      <c r="AO18" s="99">
        <f>AN18/$B$15</f>
        <v>0.42652463524151563</v>
      </c>
      <c r="AP18" s="100">
        <f>AN18-$C18</f>
        <v>-0.31999999999993634</v>
      </c>
      <c r="AQ18" s="101">
        <f>ROUND((AO18-$D18)*100,2)</f>
        <v>-0.01</v>
      </c>
      <c r="AR18" s="99">
        <f>(AN18-$C18)/$C18</f>
        <v>-2.856505244364529E-4</v>
      </c>
      <c r="AS18" s="203">
        <v>1112.45</v>
      </c>
      <c r="AT18" s="103">
        <f>AS18/$B$15</f>
        <v>0.42367588195192918</v>
      </c>
      <c r="AU18" s="104">
        <f>AS18-$C18</f>
        <v>-7.7999999999999545</v>
      </c>
      <c r="AV18" s="105">
        <f>ROUND((AT18-$D18)*100,2)</f>
        <v>-0.3</v>
      </c>
      <c r="AW18" s="103">
        <f>(AS18-$C18)/$C18</f>
        <v>-6.9627315331398836E-3</v>
      </c>
    </row>
    <row r="19" spans="1:49" s="106" customFormat="1" x14ac:dyDescent="0.3">
      <c r="A19" s="192" t="s">
        <v>47</v>
      </c>
      <c r="B19" s="195"/>
      <c r="C19" s="71">
        <v>1535.65</v>
      </c>
      <c r="D19" s="72">
        <f t="shared" si="1"/>
        <v>0.58485133544831691</v>
      </c>
      <c r="E19" s="134">
        <v>1535.65</v>
      </c>
      <c r="F19" s="74">
        <f>E19/$B$15</f>
        <v>0.58485133544831691</v>
      </c>
      <c r="G19" s="73">
        <f>E19-$C19</f>
        <v>0</v>
      </c>
      <c r="H19" s="75">
        <f>ROUND((F19-$D19)*100,2)</f>
        <v>0</v>
      </c>
      <c r="I19" s="74">
        <f>(E19-$C19)/$C19</f>
        <v>0</v>
      </c>
      <c r="J19" s="349">
        <v>1535.65</v>
      </c>
      <c r="K19" s="174">
        <f>J19/$B$15</f>
        <v>0.58485133544831691</v>
      </c>
      <c r="L19" s="175">
        <f>J19-$C19</f>
        <v>0</v>
      </c>
      <c r="M19" s="176">
        <f>ROUND((K19-$D19)*100,2)</f>
        <v>0</v>
      </c>
      <c r="N19" s="174">
        <f>(J19-$C19)/$C19</f>
        <v>0</v>
      </c>
      <c r="O19" s="276">
        <v>1534.81</v>
      </c>
      <c r="P19" s="80">
        <f>O19/$B$15</f>
        <v>0.58453142197729369</v>
      </c>
      <c r="Q19" s="81">
        <f>O19-$C19</f>
        <v>-0.84000000000014552</v>
      </c>
      <c r="R19" s="82">
        <f>ROUND((P19-$D19)*100,2)</f>
        <v>-0.03</v>
      </c>
      <c r="S19" s="80">
        <f>(O19-$C19)/$C19</f>
        <v>-5.4699964184556731E-4</v>
      </c>
      <c r="T19" s="304">
        <v>1531.38</v>
      </c>
      <c r="U19" s="84">
        <f>T19/$B$15</f>
        <v>0.58322510863728294</v>
      </c>
      <c r="V19" s="85">
        <f>T19-$C19</f>
        <v>-4.2699999999999818</v>
      </c>
      <c r="W19" s="86">
        <f>ROUND((U19-$D19)*100,2)</f>
        <v>-0.16</v>
      </c>
      <c r="X19" s="84">
        <f>(T19-$C19)/$C19</f>
        <v>-2.7805815127144736E-3</v>
      </c>
      <c r="Y19" s="197">
        <v>1513.1</v>
      </c>
      <c r="Z19" s="87">
        <f>Y19/$B$15</f>
        <v>0.57626318214882832</v>
      </c>
      <c r="AA19" s="88">
        <f>Y19-$C19</f>
        <v>-22.550000000000182</v>
      </c>
      <c r="AB19" s="89">
        <f>ROUND((Z19-$D19)*100,2)</f>
        <v>-0.86</v>
      </c>
      <c r="AC19" s="87">
        <f>(Y19-$C19)/$C19</f>
        <v>-1.4684335623351794E-2</v>
      </c>
      <c r="AD19" s="142">
        <v>1511.99</v>
      </c>
      <c r="AE19" s="91">
        <f>AD19/$B$15</f>
        <v>0.57584043934783358</v>
      </c>
      <c r="AF19" s="92">
        <f>AD19-$C19</f>
        <v>-23.660000000000082</v>
      </c>
      <c r="AG19" s="93">
        <f>ROUND((AE19-$D19)*100,2)</f>
        <v>-0.9</v>
      </c>
      <c r="AH19" s="91">
        <f>(AD19-$C19)/$C19</f>
        <v>-1.5407156578647531E-2</v>
      </c>
      <c r="AI19" s="144">
        <v>1482.34</v>
      </c>
      <c r="AJ19" s="95">
        <f>AI19/$B$15</f>
        <v>0.56454825551945942</v>
      </c>
      <c r="AK19" s="96">
        <f>AI19-$C19</f>
        <v>-53.310000000000173</v>
      </c>
      <c r="AL19" s="97">
        <f>ROUND((AJ19-$D19)*100,2)</f>
        <v>-2.0299999999999998</v>
      </c>
      <c r="AM19" s="95">
        <f>(AI19-$C19)/$C19</f>
        <v>-3.4714941555693136E-2</v>
      </c>
      <c r="AN19" s="146">
        <v>1535.65</v>
      </c>
      <c r="AO19" s="99">
        <f>AN19/$B$15</f>
        <v>0.58485133544831691</v>
      </c>
      <c r="AP19" s="100">
        <f>AN19-$C19</f>
        <v>0</v>
      </c>
      <c r="AQ19" s="101">
        <f>ROUND((AO19-$D19)*100,2)</f>
        <v>0</v>
      </c>
      <c r="AR19" s="99">
        <f>(AN19-$C19)/$C19</f>
        <v>0</v>
      </c>
      <c r="AS19" s="203">
        <v>1533.55</v>
      </c>
      <c r="AT19" s="103">
        <f>AS19/$B$15</f>
        <v>0.58405155177075907</v>
      </c>
      <c r="AU19" s="104">
        <f>AS19-$C19</f>
        <v>-2.1000000000001364</v>
      </c>
      <c r="AV19" s="105">
        <f>ROUND((AT19-$D19)*100,2)</f>
        <v>-0.08</v>
      </c>
      <c r="AW19" s="103">
        <f>(AS19-$C19)/$C19</f>
        <v>-1.3674991046137702E-3</v>
      </c>
    </row>
    <row r="20" spans="1:49" s="106" customFormat="1" x14ac:dyDescent="0.3">
      <c r="A20" s="191" t="s">
        <v>29</v>
      </c>
      <c r="B20" s="195">
        <v>3645.79</v>
      </c>
      <c r="C20" s="71"/>
      <c r="D20" s="72"/>
      <c r="E20" s="134"/>
      <c r="F20" s="74"/>
      <c r="G20" s="73"/>
      <c r="H20" s="148"/>
      <c r="I20" s="74"/>
      <c r="J20" s="349"/>
      <c r="K20" s="174"/>
      <c r="L20" s="175"/>
      <c r="M20" s="177"/>
      <c r="N20" s="174"/>
      <c r="O20" s="276"/>
      <c r="P20" s="80"/>
      <c r="Q20" s="81"/>
      <c r="R20" s="178"/>
      <c r="S20" s="80"/>
      <c r="T20" s="304"/>
      <c r="U20" s="84"/>
      <c r="V20" s="85"/>
      <c r="W20" s="179"/>
      <c r="X20" s="84"/>
      <c r="Y20" s="197"/>
      <c r="Z20" s="87"/>
      <c r="AA20" s="88"/>
      <c r="AB20" s="180"/>
      <c r="AC20" s="87"/>
      <c r="AD20" s="142"/>
      <c r="AE20" s="91"/>
      <c r="AF20" s="92"/>
      <c r="AG20" s="181"/>
      <c r="AH20" s="91"/>
      <c r="AI20" s="144"/>
      <c r="AJ20" s="95"/>
      <c r="AK20" s="96"/>
      <c r="AL20" s="182"/>
      <c r="AM20" s="95"/>
      <c r="AN20" s="146"/>
      <c r="AO20" s="99"/>
      <c r="AP20" s="100"/>
      <c r="AQ20" s="183"/>
      <c r="AR20" s="99"/>
      <c r="AS20" s="203"/>
      <c r="AT20" s="103"/>
      <c r="AU20" s="104"/>
      <c r="AV20" s="184"/>
      <c r="AW20" s="103"/>
    </row>
    <row r="21" spans="1:49" s="106" customFormat="1" x14ac:dyDescent="0.3">
      <c r="A21" s="192" t="s">
        <v>44</v>
      </c>
      <c r="B21" s="195"/>
      <c r="C21" s="71">
        <v>146.06100000000001</v>
      </c>
      <c r="D21" s="72">
        <f>C21/$B$20</f>
        <v>4.0062921890728763E-2</v>
      </c>
      <c r="E21" s="134">
        <v>141.26300000000001</v>
      </c>
      <c r="F21" s="74">
        <f>E21/$B$20</f>
        <v>3.8746883391528313E-2</v>
      </c>
      <c r="G21" s="73">
        <f>E21-$C21</f>
        <v>-4.7980000000000018</v>
      </c>
      <c r="H21" s="75">
        <f>ROUND((F21-$D21)*100,2)</f>
        <v>-0.13</v>
      </c>
      <c r="I21" s="74">
        <f>(E21-$C21)/$C21</f>
        <v>-3.2849288995693594E-2</v>
      </c>
      <c r="J21" s="349">
        <v>146.06100000000001</v>
      </c>
      <c r="K21" s="174">
        <f>J21/$B$20</f>
        <v>4.0062921890728763E-2</v>
      </c>
      <c r="L21" s="175">
        <f>J21-$C21</f>
        <v>0</v>
      </c>
      <c r="M21" s="176">
        <f>ROUND((K21-$D21)*100,2)</f>
        <v>0</v>
      </c>
      <c r="N21" s="174">
        <f>(J21-$C21)/$C21</f>
        <v>0</v>
      </c>
      <c r="O21" s="276">
        <v>138.53200000000001</v>
      </c>
      <c r="P21" s="80">
        <f>O21/$B$20</f>
        <v>3.7997800202425269E-2</v>
      </c>
      <c r="Q21" s="81">
        <f>O21-$C21</f>
        <v>-7.5289999999999964</v>
      </c>
      <c r="R21" s="82">
        <f>ROUND((P21-$D21)*100,2)</f>
        <v>-0.21</v>
      </c>
      <c r="S21" s="80">
        <f>(O21-$C21)/$C21</f>
        <v>-5.1546956408623765E-2</v>
      </c>
      <c r="T21" s="304">
        <v>137.334</v>
      </c>
      <c r="U21" s="84">
        <f>T21/$B$20</f>
        <v>3.7669202011086762E-2</v>
      </c>
      <c r="V21" s="85">
        <f>T21-$C21</f>
        <v>-8.7270000000000039</v>
      </c>
      <c r="W21" s="86">
        <f>ROUND((U21-$D21)*100,2)</f>
        <v>-0.24</v>
      </c>
      <c r="X21" s="84">
        <f>(T21-$C21)/$C21</f>
        <v>-5.9749008975701956E-2</v>
      </c>
      <c r="Y21" s="197">
        <v>125.94199999999999</v>
      </c>
      <c r="Z21" s="87">
        <f>Y21/$B$20</f>
        <v>3.4544502014652513E-2</v>
      </c>
      <c r="AA21" s="88">
        <f>Y21-$C21</f>
        <v>-20.119000000000014</v>
      </c>
      <c r="AB21" s="89">
        <f>ROUND((Z21-$D21)*100,2)</f>
        <v>-0.55000000000000004</v>
      </c>
      <c r="AC21" s="87">
        <f>(Y21-$C21)/$C21</f>
        <v>-0.13774381936314289</v>
      </c>
      <c r="AD21" s="142">
        <v>125.41200000000001</v>
      </c>
      <c r="AE21" s="91">
        <f>AD21/$B$20</f>
        <v>3.439912885821729E-2</v>
      </c>
      <c r="AF21" s="92">
        <f>AD21-$C21</f>
        <v>-20.649000000000001</v>
      </c>
      <c r="AG21" s="93">
        <f>ROUND((AE21-$D21)*100,2)</f>
        <v>-0.56999999999999995</v>
      </c>
      <c r="AH21" s="91">
        <f>(AD21-$C21)/$C21</f>
        <v>-0.14137244028180007</v>
      </c>
      <c r="AI21" s="144">
        <v>122.602</v>
      </c>
      <c r="AJ21" s="95">
        <f>AI21/$B$20</f>
        <v>3.3628376840136157E-2</v>
      </c>
      <c r="AK21" s="96">
        <f>AI21-$C21</f>
        <v>-23.459000000000003</v>
      </c>
      <c r="AL21" s="97">
        <f>ROUND((AJ21-$D21)*100,2)</f>
        <v>-0.64</v>
      </c>
      <c r="AM21" s="95">
        <f>(AI21-$C21)/$C21</f>
        <v>-0.16061097760524715</v>
      </c>
      <c r="AN21" s="146">
        <v>140.899</v>
      </c>
      <c r="AO21" s="99">
        <f>AN21/$B$20</f>
        <v>3.8647042204844495E-2</v>
      </c>
      <c r="AP21" s="100">
        <f>AN21-$C21</f>
        <v>-5.1620000000000061</v>
      </c>
      <c r="AQ21" s="101">
        <f>ROUND((AO21-$D21)*100,2)</f>
        <v>-0.14000000000000001</v>
      </c>
      <c r="AR21" s="99">
        <f>(AN21-$C21)/$C21</f>
        <v>-3.5341398456809184E-2</v>
      </c>
      <c r="AS21" s="203">
        <v>139.15</v>
      </c>
      <c r="AT21" s="103">
        <f>AS21/$B$20</f>
        <v>3.816731078860823E-2</v>
      </c>
      <c r="AU21" s="104">
        <f>AS21-$C21</f>
        <v>-6.9110000000000014</v>
      </c>
      <c r="AV21" s="105">
        <f>ROUND((AT21-$D21)*100,2)</f>
        <v>-0.19</v>
      </c>
      <c r="AW21" s="103">
        <f>(AS21-$C21)/$C21</f>
        <v>-4.7315847488378152E-2</v>
      </c>
    </row>
    <row r="22" spans="1:49" s="106" customFormat="1" x14ac:dyDescent="0.3">
      <c r="A22" s="192" t="s">
        <v>45</v>
      </c>
      <c r="B22" s="195"/>
      <c r="C22" s="71">
        <v>694.21</v>
      </c>
      <c r="D22" s="72">
        <f t="shared" ref="D22:D24" si="2">C22/$B$20</f>
        <v>0.19041414892245578</v>
      </c>
      <c r="E22" s="134">
        <v>690.69200000000001</v>
      </c>
      <c r="F22" s="74">
        <f>E22/$B$20</f>
        <v>0.18944920031049511</v>
      </c>
      <c r="G22" s="73">
        <f>E22-$C22</f>
        <v>-3.5180000000000291</v>
      </c>
      <c r="H22" s="75">
        <f>ROUND((F22-$D22)*100,2)</f>
        <v>-0.1</v>
      </c>
      <c r="I22" s="74">
        <f>(E22-$C22)/$C22</f>
        <v>-5.0676308321689822E-3</v>
      </c>
      <c r="J22" s="349">
        <v>694.21</v>
      </c>
      <c r="K22" s="174">
        <f>J22/$B$20</f>
        <v>0.19041414892245578</v>
      </c>
      <c r="L22" s="175">
        <f>J22-$C22</f>
        <v>0</v>
      </c>
      <c r="M22" s="176">
        <f>ROUND((K22-$D22)*100,2)</f>
        <v>0</v>
      </c>
      <c r="N22" s="174">
        <f>(J22-$C22)/$C22</f>
        <v>0</v>
      </c>
      <c r="O22" s="276">
        <v>677.23900000000003</v>
      </c>
      <c r="P22" s="80">
        <f>O22/$B$20</f>
        <v>0.18575919073780991</v>
      </c>
      <c r="Q22" s="81">
        <f>O22-$C22</f>
        <v>-16.971000000000004</v>
      </c>
      <c r="R22" s="82">
        <f>ROUND((P22-$D22)*100,2)</f>
        <v>-0.47</v>
      </c>
      <c r="S22" s="80">
        <f>(O22-$C22)/$C22</f>
        <v>-2.4446493136082745E-2</v>
      </c>
      <c r="T22" s="304">
        <v>662.06100000000004</v>
      </c>
      <c r="U22" s="84">
        <f>T22/$B$20</f>
        <v>0.18159603268427421</v>
      </c>
      <c r="V22" s="85">
        <f>T22-$C22</f>
        <v>-32.149000000000001</v>
      </c>
      <c r="W22" s="86">
        <f>ROUND((U22-$D22)*100,2)</f>
        <v>-0.88</v>
      </c>
      <c r="X22" s="84">
        <f>(T22-$C22)/$C22</f>
        <v>-4.6310194321602972E-2</v>
      </c>
      <c r="Y22" s="197">
        <v>622.35199999999998</v>
      </c>
      <c r="Z22" s="87">
        <f>Y22/$B$20</f>
        <v>0.17070429179958252</v>
      </c>
      <c r="AA22" s="88">
        <f>Y22-$C22</f>
        <v>-71.858000000000061</v>
      </c>
      <c r="AB22" s="89">
        <f>ROUND((Z22-$D22)*100,2)</f>
        <v>-1.97</v>
      </c>
      <c r="AC22" s="87">
        <f>(Y22-$C22)/$C22</f>
        <v>-0.10351046513302899</v>
      </c>
      <c r="AD22" s="142">
        <v>612.11300000000006</v>
      </c>
      <c r="AE22" s="91">
        <f>AD22/$B$20</f>
        <v>0.16789584699063853</v>
      </c>
      <c r="AF22" s="92">
        <f>AD22-$C22</f>
        <v>-82.09699999999998</v>
      </c>
      <c r="AG22" s="93">
        <f>ROUND((AE22-$D22)*100,2)</f>
        <v>-2.25</v>
      </c>
      <c r="AH22" s="91">
        <f>(AD22-$C22)/$C22</f>
        <v>-0.11825960444245974</v>
      </c>
      <c r="AI22" s="144">
        <v>556.09400000000005</v>
      </c>
      <c r="AJ22" s="95">
        <f>AI22/$B$20</f>
        <v>0.15253045293338346</v>
      </c>
      <c r="AK22" s="96">
        <f>AI22-$C22</f>
        <v>-138.11599999999999</v>
      </c>
      <c r="AL22" s="97">
        <f>ROUND((AJ22-$D22)*100,2)</f>
        <v>-3.79</v>
      </c>
      <c r="AM22" s="95">
        <f>(AI22-$C22)/$C22</f>
        <v>-0.198954206940263</v>
      </c>
      <c r="AN22" s="146">
        <v>689.01</v>
      </c>
      <c r="AO22" s="99">
        <f>AN22/$B$20</f>
        <v>0.18898784625554407</v>
      </c>
      <c r="AP22" s="100">
        <f>AN22-$C22</f>
        <v>-5.2000000000000455</v>
      </c>
      <c r="AQ22" s="101">
        <f>ROUND((AO22-$D22)*100,2)</f>
        <v>-0.14000000000000001</v>
      </c>
      <c r="AR22" s="99">
        <f>(AN22-$C22)/$C22</f>
        <v>-7.4905288025237972E-3</v>
      </c>
      <c r="AS22" s="203">
        <v>672.61099999999999</v>
      </c>
      <c r="AT22" s="103">
        <f>AS22/$B$20</f>
        <v>0.1844897813642585</v>
      </c>
      <c r="AU22" s="104">
        <f>AS22-$C22</f>
        <v>-21.599000000000046</v>
      </c>
      <c r="AV22" s="105">
        <f>ROUND((AT22-$D22)*100,2)</f>
        <v>-0.59</v>
      </c>
      <c r="AW22" s="103">
        <f>(AS22-$C22)/$C22</f>
        <v>-3.1113063770328929E-2</v>
      </c>
    </row>
    <row r="23" spans="1:49" s="106" customFormat="1" x14ac:dyDescent="0.3">
      <c r="A23" s="192" t="s">
        <v>46</v>
      </c>
      <c r="B23" s="195"/>
      <c r="C23" s="71">
        <v>1749.69</v>
      </c>
      <c r="D23" s="72">
        <f t="shared" si="2"/>
        <v>0.4799206756286018</v>
      </c>
      <c r="E23" s="134">
        <v>1747.93</v>
      </c>
      <c r="F23" s="74">
        <f>E23/$B$20</f>
        <v>0.47943792703364707</v>
      </c>
      <c r="G23" s="73">
        <f>E23-$C23</f>
        <v>-1.7599999999999909</v>
      </c>
      <c r="H23" s="75">
        <f>ROUND((F23-$D23)*100,2)</f>
        <v>-0.05</v>
      </c>
      <c r="I23" s="74">
        <f>(E23-$C23)/$C23</f>
        <v>-1.0058924723808165E-3</v>
      </c>
      <c r="J23" s="349">
        <v>1749.69</v>
      </c>
      <c r="K23" s="174">
        <f>J23/$B$20</f>
        <v>0.4799206756286018</v>
      </c>
      <c r="L23" s="175">
        <f>J23-$C23</f>
        <v>0</v>
      </c>
      <c r="M23" s="176">
        <f>ROUND((K23-$D23)*100,2)</f>
        <v>0</v>
      </c>
      <c r="N23" s="174">
        <f>(J23-$C23)/$C23</f>
        <v>0</v>
      </c>
      <c r="O23" s="276">
        <v>1741.59</v>
      </c>
      <c r="P23" s="80">
        <f>O23/$B$20</f>
        <v>0.47769893493591237</v>
      </c>
      <c r="Q23" s="81">
        <f>O23-$C23</f>
        <v>-8.1000000000001364</v>
      </c>
      <c r="R23" s="82">
        <f>ROUND((P23-$D23)*100,2)</f>
        <v>-0.22</v>
      </c>
      <c r="S23" s="80">
        <f>(O23-$C23)/$C23</f>
        <v>-4.6293914922072689E-3</v>
      </c>
      <c r="T23" s="304">
        <v>1732.97</v>
      </c>
      <c r="U23" s="84">
        <f>T23/$B$20</f>
        <v>0.47533456397653184</v>
      </c>
      <c r="V23" s="85">
        <f>T23-$C23</f>
        <v>-16.720000000000027</v>
      </c>
      <c r="W23" s="86">
        <f>ROUND((U23-$D23)*100,2)</f>
        <v>-0.46</v>
      </c>
      <c r="X23" s="84">
        <f>(T23-$C23)/$C23</f>
        <v>-9.5559784876178226E-3</v>
      </c>
      <c r="Y23" s="197">
        <v>1669.29</v>
      </c>
      <c r="Z23" s="87">
        <f>Y23/$B$20</f>
        <v>0.45786784208635167</v>
      </c>
      <c r="AA23" s="88">
        <f>Y23-$C23</f>
        <v>-80.400000000000091</v>
      </c>
      <c r="AB23" s="89">
        <f>ROUND((Z23-$D23)*100,2)</f>
        <v>-2.21</v>
      </c>
      <c r="AC23" s="87">
        <f>(Y23-$C23)/$C23</f>
        <v>-4.5950997033760314E-2</v>
      </c>
      <c r="AD23" s="142">
        <v>1647.92</v>
      </c>
      <c r="AE23" s="91">
        <f>AD23/$B$20</f>
        <v>0.4520062867032934</v>
      </c>
      <c r="AF23" s="92">
        <f>AD23-$C23</f>
        <v>-101.76999999999998</v>
      </c>
      <c r="AG23" s="93">
        <f>ROUND((AE23-$D23)*100,2)</f>
        <v>-2.79</v>
      </c>
      <c r="AH23" s="91">
        <f>(AD23-$C23)/$C23</f>
        <v>-5.8164589155793298E-2</v>
      </c>
      <c r="AI23" s="144">
        <v>1557.4</v>
      </c>
      <c r="AJ23" s="95">
        <f>AI23/$B$20</f>
        <v>0.42717764874005365</v>
      </c>
      <c r="AK23" s="96">
        <f>AI23-$C23</f>
        <v>-192.28999999999996</v>
      </c>
      <c r="AL23" s="97">
        <f>ROUND((AJ23-$D23)*100,2)</f>
        <v>-5.27</v>
      </c>
      <c r="AM23" s="95">
        <f>(AI23-$C23)/$C23</f>
        <v>-0.10989946790574327</v>
      </c>
      <c r="AN23" s="146">
        <v>1747.79</v>
      </c>
      <c r="AO23" s="99">
        <f>AN23/$B$20</f>
        <v>0.47939952657723017</v>
      </c>
      <c r="AP23" s="100">
        <f>AN23-$C23</f>
        <v>-1.9000000000000909</v>
      </c>
      <c r="AQ23" s="101">
        <f>ROUND((AO23-$D23)*100,2)</f>
        <v>-0.05</v>
      </c>
      <c r="AR23" s="99">
        <f>(AN23-$C23)/$C23</f>
        <v>-1.0859066463202573E-3</v>
      </c>
      <c r="AS23" s="203">
        <v>1739.05</v>
      </c>
      <c r="AT23" s="103">
        <f>AS23/$B$20</f>
        <v>0.47700224094092086</v>
      </c>
      <c r="AU23" s="104">
        <f>AS23-$C23</f>
        <v>-10.6400000000001</v>
      </c>
      <c r="AV23" s="105">
        <f>ROUND((AT23-$D23)*100,2)</f>
        <v>-0.28999999999999998</v>
      </c>
      <c r="AW23" s="103">
        <f>(AS23-$C23)/$C23</f>
        <v>-6.0810772193932066E-3</v>
      </c>
    </row>
    <row r="24" spans="1:49" s="106" customFormat="1" x14ac:dyDescent="0.3">
      <c r="A24" s="192" t="s">
        <v>47</v>
      </c>
      <c r="B24" s="195"/>
      <c r="C24" s="71">
        <v>2391.3000000000002</v>
      </c>
      <c r="D24" s="72">
        <f t="shared" si="2"/>
        <v>0.65590722449729699</v>
      </c>
      <c r="E24" s="134">
        <v>2391.3000000000002</v>
      </c>
      <c r="F24" s="74">
        <f>E24/$B$20</f>
        <v>0.65590722449729699</v>
      </c>
      <c r="G24" s="73">
        <f>E24-$C24</f>
        <v>0</v>
      </c>
      <c r="H24" s="75">
        <f>ROUND((F24-$D24)*100,2)</f>
        <v>0</v>
      </c>
      <c r="I24" s="74">
        <f>(E24-$C24)/$C24</f>
        <v>0</v>
      </c>
      <c r="J24" s="349">
        <v>2391.3000000000002</v>
      </c>
      <c r="K24" s="174">
        <f>J24/$B$20</f>
        <v>0.65590722449729699</v>
      </c>
      <c r="L24" s="175">
        <f>J24-$C24</f>
        <v>0</v>
      </c>
      <c r="M24" s="176">
        <f>ROUND((K24-$D24)*100,2)</f>
        <v>0</v>
      </c>
      <c r="N24" s="174">
        <f>(J24-$C24)/$C24</f>
        <v>0</v>
      </c>
      <c r="O24" s="276">
        <v>2387.14</v>
      </c>
      <c r="P24" s="80">
        <f>O24/$B$20</f>
        <v>0.65476618236376749</v>
      </c>
      <c r="Q24" s="81">
        <f>O24-$C24</f>
        <v>-4.1600000000003092</v>
      </c>
      <c r="R24" s="82">
        <f>ROUND((P24-$D24)*100,2)</f>
        <v>-0.11</v>
      </c>
      <c r="S24" s="80">
        <f>(O24-$C24)/$C24</f>
        <v>-1.7396395266174502E-3</v>
      </c>
      <c r="T24" s="304">
        <v>2379.02</v>
      </c>
      <c r="U24" s="84">
        <f>T24/$B$20</f>
        <v>0.65253895589159006</v>
      </c>
      <c r="V24" s="85">
        <f>T24-$C24</f>
        <v>-12.2800000000002</v>
      </c>
      <c r="W24" s="86">
        <f>ROUND((U24-$D24)*100,2)</f>
        <v>-0.34</v>
      </c>
      <c r="X24" s="84">
        <f>(T24-$C24)/$C24</f>
        <v>-5.1352820641492906E-3</v>
      </c>
      <c r="Y24" s="197">
        <v>2357.12</v>
      </c>
      <c r="Z24" s="87">
        <f>Y24/$B$20</f>
        <v>0.64653202735209647</v>
      </c>
      <c r="AA24" s="88">
        <f>Y24-$C24</f>
        <v>-34.180000000000291</v>
      </c>
      <c r="AB24" s="89">
        <f>ROUND((Z24-$D24)*100,2)</f>
        <v>-0.94</v>
      </c>
      <c r="AC24" s="87">
        <f>(Y24-$C24)/$C24</f>
        <v>-1.4293480533601091E-2</v>
      </c>
      <c r="AD24" s="142">
        <v>2349.65</v>
      </c>
      <c r="AE24" s="91">
        <f>AD24/$B$20</f>
        <v>0.64448308871328297</v>
      </c>
      <c r="AF24" s="92">
        <f>AD24-$C24</f>
        <v>-41.650000000000091</v>
      </c>
      <c r="AG24" s="93">
        <f>ROUND((AE24-$D24)*100,2)</f>
        <v>-1.1399999999999999</v>
      </c>
      <c r="AH24" s="91">
        <f>(AD24-$C24)/$C24</f>
        <v>-1.7417304395098938E-2</v>
      </c>
      <c r="AI24" s="144">
        <v>2315.92</v>
      </c>
      <c r="AJ24" s="95">
        <f>AI24/$B$20</f>
        <v>0.63523132160656537</v>
      </c>
      <c r="AK24" s="96">
        <f>AI24-$C24</f>
        <v>-75.380000000000109</v>
      </c>
      <c r="AL24" s="97">
        <f>ROUND((AJ24-$D24)*100,2)</f>
        <v>-2.0699999999999998</v>
      </c>
      <c r="AM24" s="95">
        <f>(AI24-$C24)/$C24</f>
        <v>-3.1522602768368713E-2</v>
      </c>
      <c r="AN24" s="146">
        <v>2391.1799999999998</v>
      </c>
      <c r="AO24" s="99">
        <f>AN24/$B$20</f>
        <v>0.6558743098203681</v>
      </c>
      <c r="AP24" s="100">
        <f>AN24-$C24</f>
        <v>-0.12000000000034561</v>
      </c>
      <c r="AQ24" s="101">
        <f>ROUND((AO24-$D24)*100,2)</f>
        <v>0</v>
      </c>
      <c r="AR24" s="99">
        <f>(AN24-$C24)/$C24</f>
        <v>-5.0181909421798019E-5</v>
      </c>
      <c r="AS24" s="203">
        <v>2382.75</v>
      </c>
      <c r="AT24" s="103">
        <f>AS24/$B$20</f>
        <v>0.65356205376612475</v>
      </c>
      <c r="AU24" s="104">
        <f>AS24-$C24</f>
        <v>-8.5500000000001819</v>
      </c>
      <c r="AV24" s="105">
        <f>ROUND((AT24-$D24)*100,2)</f>
        <v>-0.23</v>
      </c>
      <c r="AW24" s="103">
        <f>(AS24-$C24)/$C24</f>
        <v>-3.5754610462928873E-3</v>
      </c>
    </row>
    <row r="25" spans="1:49" s="106" customFormat="1" x14ac:dyDescent="0.3">
      <c r="A25" s="191" t="s">
        <v>30</v>
      </c>
      <c r="B25" s="195">
        <v>10430.799999999999</v>
      </c>
      <c r="C25" s="71"/>
      <c r="D25" s="72"/>
      <c r="E25" s="134"/>
      <c r="F25" s="74"/>
      <c r="G25" s="73"/>
      <c r="H25" s="148"/>
      <c r="I25" s="74"/>
      <c r="J25" s="349"/>
      <c r="K25" s="174"/>
      <c r="L25" s="175"/>
      <c r="M25" s="177"/>
      <c r="N25" s="174"/>
      <c r="O25" s="276"/>
      <c r="P25" s="80"/>
      <c r="Q25" s="81"/>
      <c r="R25" s="178"/>
      <c r="S25" s="80"/>
      <c r="T25" s="304"/>
      <c r="U25" s="84"/>
      <c r="V25" s="85"/>
      <c r="W25" s="179"/>
      <c r="X25" s="84"/>
      <c r="Y25" s="197"/>
      <c r="Z25" s="87"/>
      <c r="AA25" s="88"/>
      <c r="AB25" s="180"/>
      <c r="AC25" s="87"/>
      <c r="AD25" s="142"/>
      <c r="AE25" s="91"/>
      <c r="AF25" s="92"/>
      <c r="AG25" s="181"/>
      <c r="AH25" s="91"/>
      <c r="AI25" s="144"/>
      <c r="AJ25" s="95"/>
      <c r="AK25" s="96"/>
      <c r="AL25" s="182"/>
      <c r="AM25" s="95"/>
      <c r="AN25" s="146"/>
      <c r="AO25" s="99"/>
      <c r="AP25" s="100"/>
      <c r="AQ25" s="183"/>
      <c r="AR25" s="99"/>
      <c r="AS25" s="203"/>
      <c r="AT25" s="103"/>
      <c r="AU25" s="104"/>
      <c r="AV25" s="184"/>
      <c r="AW25" s="103"/>
    </row>
    <row r="26" spans="1:49" s="106" customFormat="1" x14ac:dyDescent="0.3">
      <c r="A26" s="192" t="s">
        <v>44</v>
      </c>
      <c r="B26" s="195"/>
      <c r="C26" s="71">
        <v>285.07900000000001</v>
      </c>
      <c r="D26" s="72">
        <f>C26/$B$25</f>
        <v>2.7330501974920429E-2</v>
      </c>
      <c r="E26" s="134">
        <v>283.84399999999999</v>
      </c>
      <c r="F26" s="74">
        <f>E26/$B$25</f>
        <v>2.7212102619166317E-2</v>
      </c>
      <c r="G26" s="73">
        <f>E26-$C26</f>
        <v>-1.2350000000000136</v>
      </c>
      <c r="H26" s="75">
        <f>ROUND((F26-$D26)*100,2)</f>
        <v>-0.01</v>
      </c>
      <c r="I26" s="74">
        <f>(E26-$C26)/$C26</f>
        <v>-4.3321324966062516E-3</v>
      </c>
      <c r="J26" s="349">
        <v>285.07900000000001</v>
      </c>
      <c r="K26" s="174">
        <f>J26/$B$25</f>
        <v>2.7330501974920429E-2</v>
      </c>
      <c r="L26" s="175">
        <f>J26-$C26</f>
        <v>0</v>
      </c>
      <c r="M26" s="176">
        <f>ROUND((K26-$D26)*100,2)</f>
        <v>0</v>
      </c>
      <c r="N26" s="174">
        <f>(J26-$C26)/$C26</f>
        <v>0</v>
      </c>
      <c r="O26" s="276">
        <v>281.30700000000002</v>
      </c>
      <c r="P26" s="80">
        <f>O26/$B$25</f>
        <v>2.6968880622771026E-2</v>
      </c>
      <c r="Q26" s="81">
        <f>O26-$C26</f>
        <v>-3.7719999999999914</v>
      </c>
      <c r="R26" s="82">
        <f>ROUND((P26-$D26)*100,2)</f>
        <v>-0.04</v>
      </c>
      <c r="S26" s="80">
        <f>(O26-$C26)/$C26</f>
        <v>-1.3231420062508959E-2</v>
      </c>
      <c r="T26" s="304">
        <v>278.71300000000002</v>
      </c>
      <c r="U26" s="84">
        <f>T26/$B$25</f>
        <v>2.6720194040725547E-2</v>
      </c>
      <c r="V26" s="85">
        <f>T26-$C26</f>
        <v>-6.3659999999999854</v>
      </c>
      <c r="W26" s="86">
        <f>ROUND((U26-$D26)*100,2)</f>
        <v>-0.06</v>
      </c>
      <c r="X26" s="84">
        <f>(T26-$C26)/$C26</f>
        <v>-2.2330652205178162E-2</v>
      </c>
      <c r="Y26" s="197">
        <v>274.01499999999999</v>
      </c>
      <c r="Z26" s="87">
        <f>Y26/$B$25</f>
        <v>2.6269797139241477E-2</v>
      </c>
      <c r="AA26" s="88">
        <f>Y26-$C26</f>
        <v>-11.064000000000021</v>
      </c>
      <c r="AB26" s="89">
        <f>ROUND((Z26-$D26)*100,2)</f>
        <v>-0.11</v>
      </c>
      <c r="AC26" s="87">
        <f>(Y26-$C26)/$C26</f>
        <v>-3.8810294690243829E-2</v>
      </c>
      <c r="AD26" s="142">
        <v>273.95499999999998</v>
      </c>
      <c r="AE26" s="91">
        <f>AD26/$B$25</f>
        <v>2.6264044943820224E-2</v>
      </c>
      <c r="AF26" s="92">
        <f>AD26-$C26</f>
        <v>-11.124000000000024</v>
      </c>
      <c r="AG26" s="93">
        <f>ROUND((AE26-$D26)*100,2)</f>
        <v>-0.11</v>
      </c>
      <c r="AH26" s="91">
        <f>(AD26-$C26)/$C26</f>
        <v>-3.902076266578746E-2</v>
      </c>
      <c r="AI26" s="144">
        <v>264.45100000000002</v>
      </c>
      <c r="AJ26" s="95">
        <f>AI26/$B$25</f>
        <v>2.5352897189093841E-2</v>
      </c>
      <c r="AK26" s="96">
        <f>AI26-$C26</f>
        <v>-20.627999999999986</v>
      </c>
      <c r="AL26" s="97">
        <f>ROUND((AJ26-$D26)*100,2)</f>
        <v>-0.2</v>
      </c>
      <c r="AM26" s="95">
        <f>(AI26-$C26)/$C26</f>
        <v>-7.2358889991896935E-2</v>
      </c>
      <c r="AN26" s="146">
        <v>282.42599999999999</v>
      </c>
      <c r="AO26" s="99">
        <f>AN26/$B$25</f>
        <v>2.7076159067377384E-2</v>
      </c>
      <c r="AP26" s="100">
        <f>AN26-$C26</f>
        <v>-2.65300000000002</v>
      </c>
      <c r="AQ26" s="101">
        <f>ROUND((AO26-$D26)*100,2)</f>
        <v>-0.03</v>
      </c>
      <c r="AR26" s="99">
        <f>(AN26-$C26)/$C26</f>
        <v>-9.3061923186205219E-3</v>
      </c>
      <c r="AS26" s="203">
        <v>281.52999999999997</v>
      </c>
      <c r="AT26" s="103">
        <f>AS26/$B$25</f>
        <v>2.6990259615753347E-2</v>
      </c>
      <c r="AU26" s="104">
        <f>AS26-$C26</f>
        <v>-3.549000000000035</v>
      </c>
      <c r="AV26" s="105">
        <f>ROUND((AT26-$D26)*100,2)</f>
        <v>-0.03</v>
      </c>
      <c r="AW26" s="103">
        <f>(AS26-$C26)/$C26</f>
        <v>-1.244918075340532E-2</v>
      </c>
    </row>
    <row r="27" spans="1:49" s="106" customFormat="1" x14ac:dyDescent="0.3">
      <c r="A27" s="192" t="s">
        <v>45</v>
      </c>
      <c r="B27" s="195"/>
      <c r="C27" s="71">
        <v>931.37599999999998</v>
      </c>
      <c r="D27" s="72">
        <f t="shared" ref="D27:D29" si="3">C27/$B$25</f>
        <v>8.9290946044406946E-2</v>
      </c>
      <c r="E27" s="134">
        <v>925.79</v>
      </c>
      <c r="F27" s="74">
        <f>E27/$B$25</f>
        <v>8.8755416650688354E-2</v>
      </c>
      <c r="G27" s="73">
        <f>E27-$C27</f>
        <v>-5.5860000000000127</v>
      </c>
      <c r="H27" s="75">
        <f>ROUND((F27-$D27)*100,2)</f>
        <v>-0.05</v>
      </c>
      <c r="I27" s="74">
        <f>(E27-$C27)/$C27</f>
        <v>-5.9975777773960386E-3</v>
      </c>
      <c r="J27" s="349">
        <v>931.37599999999998</v>
      </c>
      <c r="K27" s="174">
        <f>J27/$B$25</f>
        <v>8.9290946044406946E-2</v>
      </c>
      <c r="L27" s="175">
        <f>J27-$C27</f>
        <v>0</v>
      </c>
      <c r="M27" s="176">
        <f>ROUND((K27-$D27)*100,2)</f>
        <v>0</v>
      </c>
      <c r="N27" s="174">
        <f>(J27-$C27)/$C27</f>
        <v>0</v>
      </c>
      <c r="O27" s="276">
        <v>914.94500000000005</v>
      </c>
      <c r="P27" s="80">
        <f>O27/$B$25</f>
        <v>8.7715707328296977E-2</v>
      </c>
      <c r="Q27" s="81">
        <f>O27-$C27</f>
        <v>-16.430999999999926</v>
      </c>
      <c r="R27" s="82">
        <f>ROUND((P27-$D27)*100,2)</f>
        <v>-0.16</v>
      </c>
      <c r="S27" s="80">
        <f>(O27-$C27)/$C27</f>
        <v>-1.7641639896239465E-2</v>
      </c>
      <c r="T27" s="304">
        <v>903.93899999999996</v>
      </c>
      <c r="U27" s="84">
        <f>T27/$B$25</f>
        <v>8.6660562948191897E-2</v>
      </c>
      <c r="V27" s="85">
        <f>T27-$C27</f>
        <v>-27.437000000000012</v>
      </c>
      <c r="W27" s="86">
        <f>ROUND((U27-$D27)*100,2)</f>
        <v>-0.26</v>
      </c>
      <c r="X27" s="84">
        <f>(T27-$C27)/$C27</f>
        <v>-2.9458564532476694E-2</v>
      </c>
      <c r="Y27" s="197">
        <v>862.27099999999996</v>
      </c>
      <c r="Z27" s="87">
        <f>Y27/$B$25</f>
        <v>8.2665854967979444E-2</v>
      </c>
      <c r="AA27" s="88">
        <f>Y27-$C27</f>
        <v>-69.105000000000018</v>
      </c>
      <c r="AB27" s="89">
        <f>ROUND((Z27-$D27)*100,2)</f>
        <v>-0.66</v>
      </c>
      <c r="AC27" s="87">
        <f>(Y27-$C27)/$C27</f>
        <v>-7.419667245022421E-2</v>
      </c>
      <c r="AD27" s="142">
        <v>857.46199999999999</v>
      </c>
      <c r="AE27" s="91">
        <f>AD27/$B$25</f>
        <v>8.2204816504966069E-2</v>
      </c>
      <c r="AF27" s="92">
        <f>AD27-$C27</f>
        <v>-73.913999999999987</v>
      </c>
      <c r="AG27" s="93">
        <f>ROUND((AE27-$D27)*100,2)</f>
        <v>-0.71</v>
      </c>
      <c r="AH27" s="91">
        <f>(AD27-$C27)/$C27</f>
        <v>-7.9360000687155333E-2</v>
      </c>
      <c r="AI27" s="144">
        <v>783.78800000000001</v>
      </c>
      <c r="AJ27" s="95">
        <f>AI27/$B$25</f>
        <v>7.5141695747210191E-2</v>
      </c>
      <c r="AK27" s="96">
        <f>AI27-$C27</f>
        <v>-147.58799999999997</v>
      </c>
      <c r="AL27" s="97">
        <f>ROUND((AJ27-$D27)*100,2)</f>
        <v>-1.41</v>
      </c>
      <c r="AM27" s="95">
        <f>(AI27-$C27)/$C27</f>
        <v>-0.15846231811856862</v>
      </c>
      <c r="AN27" s="146">
        <v>922.89099999999996</v>
      </c>
      <c r="AO27" s="99">
        <f>AN27/$B$25</f>
        <v>8.8477489741918172E-2</v>
      </c>
      <c r="AP27" s="100">
        <f>AN27-$C27</f>
        <v>-8.4850000000000136</v>
      </c>
      <c r="AQ27" s="101">
        <f>ROUND((AO27-$D27)*100,2)</f>
        <v>-0.08</v>
      </c>
      <c r="AR27" s="99">
        <f>(AN27-$C27)/$C27</f>
        <v>-9.1101767707134542E-3</v>
      </c>
      <c r="AS27" s="203">
        <v>911.90099999999995</v>
      </c>
      <c r="AT27" s="103">
        <f>AS27/$B$25</f>
        <v>8.7423879280592101E-2</v>
      </c>
      <c r="AU27" s="104">
        <f>AS27-$C27</f>
        <v>-19.475000000000023</v>
      </c>
      <c r="AV27" s="105">
        <f>ROUND((AT27-$D27)*100,2)</f>
        <v>-0.19</v>
      </c>
      <c r="AW27" s="103">
        <f>(AS27-$C27)/$C27</f>
        <v>-2.0909922523234464E-2</v>
      </c>
    </row>
    <row r="28" spans="1:49" s="106" customFormat="1" x14ac:dyDescent="0.3">
      <c r="A28" s="192" t="s">
        <v>46</v>
      </c>
      <c r="B28" s="195"/>
      <c r="C28" s="71">
        <v>2062.98</v>
      </c>
      <c r="D28" s="72">
        <f t="shared" si="3"/>
        <v>0.19777773516892283</v>
      </c>
      <c r="E28" s="134">
        <v>2061.6799999999998</v>
      </c>
      <c r="F28" s="74">
        <f>E28/$B$25</f>
        <v>0.19765310426812899</v>
      </c>
      <c r="G28" s="73">
        <f>E28-$C28</f>
        <v>-1.3000000000001819</v>
      </c>
      <c r="H28" s="75">
        <f>ROUND((F28-$D28)*100,2)</f>
        <v>-0.01</v>
      </c>
      <c r="I28" s="74">
        <f>(E28-$C28)/$C28</f>
        <v>-6.3015637572840357E-4</v>
      </c>
      <c r="J28" s="349">
        <v>2062.98</v>
      </c>
      <c r="K28" s="174">
        <f>J28/$B$25</f>
        <v>0.19777773516892283</v>
      </c>
      <c r="L28" s="175">
        <f>J28-$C28</f>
        <v>0</v>
      </c>
      <c r="M28" s="176">
        <f>ROUND((K28-$D28)*100,2)</f>
        <v>0</v>
      </c>
      <c r="N28" s="174">
        <f>(J28-$C28)/$C28</f>
        <v>0</v>
      </c>
      <c r="O28" s="276">
        <v>2048.6999999999998</v>
      </c>
      <c r="P28" s="80">
        <f>O28/$B$25</f>
        <v>0.19640871265866472</v>
      </c>
      <c r="Q28" s="81">
        <f>O28-$C28</f>
        <v>-14.2800000000002</v>
      </c>
      <c r="R28" s="82">
        <f>ROUND((P28-$D28)*100,2)</f>
        <v>-0.14000000000000001</v>
      </c>
      <c r="S28" s="80">
        <f>(O28-$C28)/$C28</f>
        <v>-6.9220254195388221E-3</v>
      </c>
      <c r="T28" s="304">
        <v>2034.62</v>
      </c>
      <c r="U28" s="84">
        <f>T28/$B$25</f>
        <v>0.19505886413314416</v>
      </c>
      <c r="V28" s="85">
        <f>T28-$C28</f>
        <v>-28.360000000000127</v>
      </c>
      <c r="W28" s="86">
        <f>ROUND((U28-$D28)*100,2)</f>
        <v>-0.27</v>
      </c>
      <c r="X28" s="84">
        <f>(T28-$C28)/$C28</f>
        <v>-1.374710370435008E-2</v>
      </c>
      <c r="Y28" s="197">
        <v>1961.95</v>
      </c>
      <c r="Z28" s="87">
        <f>Y28/$B$25</f>
        <v>0.18809199677877059</v>
      </c>
      <c r="AA28" s="88">
        <f>Y28-$C28</f>
        <v>-101.02999999999997</v>
      </c>
      <c r="AB28" s="89">
        <f>ROUND((Z28-$D28)*100,2)</f>
        <v>-0.97</v>
      </c>
      <c r="AC28" s="87">
        <f>(Y28-$C28)/$C28</f>
        <v>-4.8972845107562835E-2</v>
      </c>
      <c r="AD28" s="142">
        <v>1949.82</v>
      </c>
      <c r="AE28" s="91">
        <f>AD28/$B$25</f>
        <v>0.18692909460444071</v>
      </c>
      <c r="AF28" s="92">
        <f>AD28-$C28</f>
        <v>-113.16000000000008</v>
      </c>
      <c r="AG28" s="93">
        <f>ROUND((AE28-$D28)*100,2)</f>
        <v>-1.08</v>
      </c>
      <c r="AH28" s="91">
        <f>(AD28-$C28)/$C28</f>
        <v>-5.4852688828781707E-2</v>
      </c>
      <c r="AI28" s="144">
        <v>1852.56</v>
      </c>
      <c r="AJ28" s="95">
        <f>AI28/$B$25</f>
        <v>0.17760478582659048</v>
      </c>
      <c r="AK28" s="96">
        <f>AI28-$C28</f>
        <v>-210.42000000000007</v>
      </c>
      <c r="AL28" s="97">
        <f>ROUND((AJ28-$D28)*100,2)</f>
        <v>-2.02</v>
      </c>
      <c r="AM28" s="95">
        <f>(AI28-$C28)/$C28</f>
        <v>-0.10199808044673243</v>
      </c>
      <c r="AN28" s="146">
        <v>2056.85</v>
      </c>
      <c r="AO28" s="99">
        <f>AN28/$B$25</f>
        <v>0.19719005253671817</v>
      </c>
      <c r="AP28" s="100">
        <f>AN28-$C28</f>
        <v>-6.1300000000001091</v>
      </c>
      <c r="AQ28" s="101">
        <f>ROUND((AO28-$D28)*100,2)</f>
        <v>-0.06</v>
      </c>
      <c r="AR28" s="99">
        <f>(AN28-$C28)/$C28</f>
        <v>-2.9714296793958784E-3</v>
      </c>
      <c r="AS28" s="203">
        <v>2043.42</v>
      </c>
      <c r="AT28" s="103">
        <f>AS28/$B$25</f>
        <v>0.19590251946159454</v>
      </c>
      <c r="AU28" s="104">
        <f>AS28-$C28</f>
        <v>-19.559999999999945</v>
      </c>
      <c r="AV28" s="105">
        <f>ROUND((AT28-$D28)*100,2)</f>
        <v>-0.19</v>
      </c>
      <c r="AW28" s="103">
        <f>(AS28-$C28)/$C28</f>
        <v>-9.4814297763429339E-3</v>
      </c>
    </row>
    <row r="29" spans="1:49" s="106" customFormat="1" x14ac:dyDescent="0.3">
      <c r="A29" s="192" t="s">
        <v>47</v>
      </c>
      <c r="B29" s="195"/>
      <c r="C29" s="71">
        <v>3197.45</v>
      </c>
      <c r="D29" s="72">
        <f t="shared" si="3"/>
        <v>0.30653928749472714</v>
      </c>
      <c r="E29" s="134">
        <v>3196.82</v>
      </c>
      <c r="F29" s="74">
        <f>E29/$B$25</f>
        <v>0.30647888944280405</v>
      </c>
      <c r="G29" s="73">
        <f>E29-$C29</f>
        <v>-0.62999999999965439</v>
      </c>
      <c r="H29" s="75">
        <f>ROUND((F29-$D29)*100,2)</f>
        <v>-0.01</v>
      </c>
      <c r="I29" s="74">
        <f>(E29-$C29)/$C29</f>
        <v>-1.9703200988276733E-4</v>
      </c>
      <c r="J29" s="349">
        <v>3197.02</v>
      </c>
      <c r="K29" s="174">
        <f>J29/$B$25</f>
        <v>0.30649806342754154</v>
      </c>
      <c r="L29" s="175">
        <f>J29-$C29</f>
        <v>-0.42999999999983629</v>
      </c>
      <c r="M29" s="176">
        <f>ROUND((K29-$D29)*100,2)</f>
        <v>0</v>
      </c>
      <c r="N29" s="174">
        <f>(J29-$C29)/$C29</f>
        <v>-1.3448216547556218E-4</v>
      </c>
      <c r="O29" s="276">
        <v>3187.77</v>
      </c>
      <c r="P29" s="80">
        <f>O29/$B$25</f>
        <v>0.3056112666334318</v>
      </c>
      <c r="Q29" s="81">
        <f>O29-$C29</f>
        <v>-9.6799999999998363</v>
      </c>
      <c r="R29" s="82">
        <f>ROUND((P29-$D29)*100,2)</f>
        <v>-0.09</v>
      </c>
      <c r="S29" s="80">
        <f>(O29-$C29)/$C29</f>
        <v>-3.0274124693114315E-3</v>
      </c>
      <c r="T29" s="304">
        <v>3178.97</v>
      </c>
      <c r="U29" s="84">
        <f>T29/$B$25</f>
        <v>0.30476761130498142</v>
      </c>
      <c r="V29" s="85">
        <f>T29-$C29</f>
        <v>-18.480000000000018</v>
      </c>
      <c r="W29" s="86">
        <f>ROUND((U29-$D29)*100,2)</f>
        <v>-0.18</v>
      </c>
      <c r="X29" s="84">
        <f>(T29-$C29)/$C29</f>
        <v>-5.7796056232310182E-3</v>
      </c>
      <c r="Y29" s="197">
        <v>3125.48</v>
      </c>
      <c r="Z29" s="87">
        <f>Y29/$B$25</f>
        <v>0.29963952908693486</v>
      </c>
      <c r="AA29" s="88">
        <f>Y29-$C29</f>
        <v>-71.9699999999998</v>
      </c>
      <c r="AB29" s="89">
        <f>ROUND((Z29-$D29)*100,2)</f>
        <v>-0.69</v>
      </c>
      <c r="AC29" s="87">
        <f>(Y29-$C29)/$C29</f>
        <v>-2.2508561509953184E-2</v>
      </c>
      <c r="AD29" s="142">
        <v>3115.1</v>
      </c>
      <c r="AE29" s="91">
        <f>AD29/$B$25</f>
        <v>0.29864439927905817</v>
      </c>
      <c r="AF29" s="92">
        <f>AD29-$C29</f>
        <v>-82.349999999999909</v>
      </c>
      <c r="AG29" s="93">
        <f>ROUND((AE29-$D29)*100,2)</f>
        <v>-0.79</v>
      </c>
      <c r="AH29" s="91">
        <f>(AD29-$C29)/$C29</f>
        <v>-2.5754898434690116E-2</v>
      </c>
      <c r="AI29" s="144">
        <v>3031.23</v>
      </c>
      <c r="AJ29" s="95">
        <f>AI29/$B$25</f>
        <v>0.29060378877938414</v>
      </c>
      <c r="AK29" s="96">
        <f>AI29-$C29</f>
        <v>-166.2199999999998</v>
      </c>
      <c r="AL29" s="97">
        <f>ROUND((AJ29-$D29)*100,2)</f>
        <v>-1.59</v>
      </c>
      <c r="AM29" s="95">
        <f>(AI29-$C29)/$C29</f>
        <v>-5.1985175686875419E-2</v>
      </c>
      <c r="AN29" s="146">
        <v>3194.1</v>
      </c>
      <c r="AO29" s="99">
        <f>AN29/$B$25</f>
        <v>0.3062181232503739</v>
      </c>
      <c r="AP29" s="100">
        <f>AN29-$C29</f>
        <v>-3.3499999999999091</v>
      </c>
      <c r="AQ29" s="101">
        <f>ROUND((AO29-$D29)*100,2)</f>
        <v>-0.03</v>
      </c>
      <c r="AR29" s="99">
        <f>(AN29-$C29)/$C29</f>
        <v>-1.0477098938216107E-3</v>
      </c>
      <c r="AS29" s="203">
        <v>3187.66</v>
      </c>
      <c r="AT29" s="103">
        <f>AS29/$B$25</f>
        <v>0.30560072094182616</v>
      </c>
      <c r="AU29" s="104">
        <f>AS29-$C29</f>
        <v>-9.7899999999999636</v>
      </c>
      <c r="AV29" s="105">
        <f>ROUND((AT29-$D29)*100,2)</f>
        <v>-0.09</v>
      </c>
      <c r="AW29" s="103">
        <f>(AS29-$C29)/$C29</f>
        <v>-3.0618148837354654E-3</v>
      </c>
    </row>
    <row r="30" spans="1:49" s="106" customFormat="1" x14ac:dyDescent="0.3">
      <c r="A30" s="191" t="s">
        <v>31</v>
      </c>
      <c r="B30" s="195">
        <v>549.71500000000003</v>
      </c>
      <c r="C30" s="71"/>
      <c r="D30" s="72"/>
      <c r="E30" s="134"/>
      <c r="F30" s="74"/>
      <c r="G30" s="73"/>
      <c r="H30" s="148"/>
      <c r="I30" s="74"/>
      <c r="J30" s="349"/>
      <c r="K30" s="174"/>
      <c r="L30" s="175"/>
      <c r="M30" s="177"/>
      <c r="N30" s="174"/>
      <c r="O30" s="276"/>
      <c r="P30" s="80"/>
      <c r="Q30" s="81"/>
      <c r="R30" s="178"/>
      <c r="S30" s="80"/>
      <c r="T30" s="304"/>
      <c r="U30" s="84"/>
      <c r="V30" s="85"/>
      <c r="W30" s="179"/>
      <c r="X30" s="84"/>
      <c r="Y30" s="197"/>
      <c r="Z30" s="87"/>
      <c r="AA30" s="88"/>
      <c r="AB30" s="180"/>
      <c r="AC30" s="87"/>
      <c r="AD30" s="142"/>
      <c r="AE30" s="91"/>
      <c r="AF30" s="92"/>
      <c r="AG30" s="181"/>
      <c r="AH30" s="91"/>
      <c r="AI30" s="144"/>
      <c r="AJ30" s="95"/>
      <c r="AK30" s="96"/>
      <c r="AL30" s="182"/>
      <c r="AM30" s="95"/>
      <c r="AN30" s="146"/>
      <c r="AO30" s="99"/>
      <c r="AP30" s="100"/>
      <c r="AQ30" s="183"/>
      <c r="AR30" s="99"/>
      <c r="AS30" s="203"/>
      <c r="AT30" s="103"/>
      <c r="AU30" s="104"/>
      <c r="AV30" s="184"/>
      <c r="AW30" s="103"/>
    </row>
    <row r="31" spans="1:49" s="106" customFormat="1" x14ac:dyDescent="0.3">
      <c r="A31" s="192" t="s">
        <v>44</v>
      </c>
      <c r="B31" s="195"/>
      <c r="C31" s="71">
        <v>20.919</v>
      </c>
      <c r="D31" s="72">
        <f>C31/$B$30</f>
        <v>3.8054264482504568E-2</v>
      </c>
      <c r="E31" s="134">
        <v>20.651</v>
      </c>
      <c r="F31" s="74">
        <f>E31/$B$30</f>
        <v>3.7566739128457469E-2</v>
      </c>
      <c r="G31" s="73">
        <f>E31-$C31</f>
        <v>-0.26800000000000068</v>
      </c>
      <c r="H31" s="75">
        <f>ROUND((F31-$D31)*100,2)</f>
        <v>-0.05</v>
      </c>
      <c r="I31" s="74">
        <f>(E31-$C31)/$C31</f>
        <v>-1.2811319852765461E-2</v>
      </c>
      <c r="J31" s="349">
        <v>20.919</v>
      </c>
      <c r="K31" s="174">
        <f>J31/$B$30</f>
        <v>3.8054264482504568E-2</v>
      </c>
      <c r="L31" s="175">
        <f>J31-$C31</f>
        <v>0</v>
      </c>
      <c r="M31" s="176">
        <f>ROUND((K31-$D31)*100,2)</f>
        <v>0</v>
      </c>
      <c r="N31" s="174">
        <f>(J31-$C31)/$C31</f>
        <v>0</v>
      </c>
      <c r="O31" s="276">
        <v>20.067</v>
      </c>
      <c r="P31" s="80">
        <f>O31/$B$30</f>
        <v>3.6504370446504099E-2</v>
      </c>
      <c r="Q31" s="81">
        <f>O31-$C31</f>
        <v>-0.85200000000000031</v>
      </c>
      <c r="R31" s="82">
        <f>ROUND((P31-$D31)*100,2)</f>
        <v>-0.15</v>
      </c>
      <c r="S31" s="80">
        <f>(O31-$C31)/$C31</f>
        <v>-4.0728524308045334E-2</v>
      </c>
      <c r="T31" s="304">
        <v>19.995000000000001</v>
      </c>
      <c r="U31" s="84">
        <f>T31/$B$30</f>
        <v>3.6373393485715326E-2</v>
      </c>
      <c r="V31" s="85">
        <f>T31-$C31</f>
        <v>-0.92399999999999949</v>
      </c>
      <c r="W31" s="86">
        <f>ROUND((U31-$D31)*100,2)</f>
        <v>-0.17</v>
      </c>
      <c r="X31" s="84">
        <f>(T31-$C31)/$C31</f>
        <v>-4.4170371432668838E-2</v>
      </c>
      <c r="Y31" s="197">
        <v>19.407</v>
      </c>
      <c r="Z31" s="87">
        <f>Y31/$B$30</f>
        <v>3.5303748305940352E-2</v>
      </c>
      <c r="AA31" s="88">
        <f>Y31-$C31</f>
        <v>-1.5120000000000005</v>
      </c>
      <c r="AB31" s="89">
        <f>ROUND((Z31-$D31)*100,2)</f>
        <v>-0.28000000000000003</v>
      </c>
      <c r="AC31" s="87">
        <f>(Y31-$C31)/$C31</f>
        <v>-7.2278789617094524E-2</v>
      </c>
      <c r="AD31" s="142">
        <v>19.407</v>
      </c>
      <c r="AE31" s="91">
        <f>AD31/$B$30</f>
        <v>3.5303748305940352E-2</v>
      </c>
      <c r="AF31" s="92">
        <f>AD31-$C31</f>
        <v>-1.5120000000000005</v>
      </c>
      <c r="AG31" s="93">
        <f>ROUND((AE31-$D31)*100,2)</f>
        <v>-0.28000000000000003</v>
      </c>
      <c r="AH31" s="91">
        <f>(AD31-$C31)/$C31</f>
        <v>-7.2278789617094524E-2</v>
      </c>
      <c r="AI31" s="144">
        <v>17.896999999999998</v>
      </c>
      <c r="AJ31" s="95">
        <f>AI31/$B$30</f>
        <v>3.2556870378286924E-2</v>
      </c>
      <c r="AK31" s="96">
        <f>AI31-$C31</f>
        <v>-3.022000000000002</v>
      </c>
      <c r="AL31" s="97">
        <f>ROUND((AJ31-$D31)*100,2)</f>
        <v>-0.55000000000000004</v>
      </c>
      <c r="AM31" s="95">
        <f>(AI31-$C31)/$C31</f>
        <v>-0.14446197236961622</v>
      </c>
      <c r="AN31" s="146">
        <v>20.545000000000002</v>
      </c>
      <c r="AO31" s="99">
        <f>AN31/$B$30</f>
        <v>3.7373911936185118E-2</v>
      </c>
      <c r="AP31" s="100">
        <f>AN31-$C31</f>
        <v>-0.37399999999999878</v>
      </c>
      <c r="AQ31" s="101">
        <f>ROUND((AO31-$D31)*100,2)</f>
        <v>-7.0000000000000007E-2</v>
      </c>
      <c r="AR31" s="99">
        <f>(AN31-$C31)/$C31</f>
        <v>-1.7878483675127815E-2</v>
      </c>
      <c r="AS31" s="203">
        <v>19.995000000000001</v>
      </c>
      <c r="AT31" s="103">
        <f>AS31/$B$30</f>
        <v>3.6373393485715326E-2</v>
      </c>
      <c r="AU31" s="104">
        <f>AS31-$C31</f>
        <v>-0.92399999999999949</v>
      </c>
      <c r="AV31" s="105">
        <f>ROUND((AT31-$D31)*100,2)</f>
        <v>-0.17</v>
      </c>
      <c r="AW31" s="103">
        <f>(AS31-$C31)/$C31</f>
        <v>-4.4170371432668838E-2</v>
      </c>
    </row>
    <row r="32" spans="1:49" s="106" customFormat="1" x14ac:dyDescent="0.3">
      <c r="A32" s="192" t="s">
        <v>45</v>
      </c>
      <c r="B32" s="195"/>
      <c r="C32" s="71">
        <v>92.043999999999997</v>
      </c>
      <c r="D32" s="72">
        <f t="shared" ref="D32:D34" si="4">C32/$B$30</f>
        <v>0.16743949137280226</v>
      </c>
      <c r="E32" s="134">
        <v>90.555000000000007</v>
      </c>
      <c r="F32" s="74">
        <f>E32/$B$30</f>
        <v>0.16473081505871223</v>
      </c>
      <c r="G32" s="73">
        <f>E32-$C32</f>
        <v>-1.4889999999999901</v>
      </c>
      <c r="H32" s="75">
        <f>ROUND((F32-$D32)*100,2)</f>
        <v>-0.27</v>
      </c>
      <c r="I32" s="74">
        <f>(E32-$C32)/$C32</f>
        <v>-1.6177045760723024E-2</v>
      </c>
      <c r="J32" s="349">
        <v>92.043999999999997</v>
      </c>
      <c r="K32" s="174">
        <f>J32/$B$30</f>
        <v>0.16743949137280226</v>
      </c>
      <c r="L32" s="175">
        <f>J32-$C32</f>
        <v>0</v>
      </c>
      <c r="M32" s="176">
        <f>ROUND((K32-$D32)*100,2)</f>
        <v>0</v>
      </c>
      <c r="N32" s="174">
        <f>(J32-$C32)/$C32</f>
        <v>0</v>
      </c>
      <c r="O32" s="276">
        <v>87.912999999999997</v>
      </c>
      <c r="P32" s="80">
        <f>O32/$B$30</f>
        <v>0.15992468824754644</v>
      </c>
      <c r="Q32" s="81">
        <f>O32-$C32</f>
        <v>-4.1310000000000002</v>
      </c>
      <c r="R32" s="82">
        <f>ROUND((P32-$D32)*100,2)</f>
        <v>-0.75</v>
      </c>
      <c r="S32" s="80">
        <f>(O32-$C32)/$C32</f>
        <v>-4.4880709226022344E-2</v>
      </c>
      <c r="T32" s="304">
        <v>86.340999999999994</v>
      </c>
      <c r="U32" s="84">
        <f>T32/$B$30</f>
        <v>0.15706502460365823</v>
      </c>
      <c r="V32" s="85">
        <f>T32-$C32</f>
        <v>-5.703000000000003</v>
      </c>
      <c r="W32" s="86">
        <f>ROUND((U32-$D32)*100,2)</f>
        <v>-1.04</v>
      </c>
      <c r="X32" s="84">
        <f>(T32-$C32)/$C32</f>
        <v>-6.1959497631567544E-2</v>
      </c>
      <c r="Y32" s="197">
        <v>77.004000000000005</v>
      </c>
      <c r="Z32" s="87">
        <f>Y32/$B$30</f>
        <v>0.14007985956359204</v>
      </c>
      <c r="AA32" s="88">
        <f>Y32-$C32</f>
        <v>-15.039999999999992</v>
      </c>
      <c r="AB32" s="89">
        <f>ROUND((Z32-$D32)*100,2)</f>
        <v>-2.74</v>
      </c>
      <c r="AC32" s="87">
        <f>(Y32-$C32)/$C32</f>
        <v>-0.16340011298943974</v>
      </c>
      <c r="AD32" s="142">
        <v>76.317999999999998</v>
      </c>
      <c r="AE32" s="91">
        <f>AD32/$B$30</f>
        <v>0.13883194018718789</v>
      </c>
      <c r="AF32" s="92">
        <f>AD32-$C32</f>
        <v>-15.725999999999999</v>
      </c>
      <c r="AG32" s="93">
        <f>ROUND((AE32-$D32)*100,2)</f>
        <v>-2.86</v>
      </c>
      <c r="AH32" s="91">
        <f>(AD32-$C32)/$C32</f>
        <v>-0.17085307027074007</v>
      </c>
      <c r="AI32" s="144">
        <v>69.174000000000007</v>
      </c>
      <c r="AJ32" s="95">
        <f>AI32/$B$30</f>
        <v>0.12583611507781306</v>
      </c>
      <c r="AK32" s="96">
        <f>AI32-$C32</f>
        <v>-22.86999999999999</v>
      </c>
      <c r="AL32" s="97">
        <f>ROUND((AJ32-$D32)*100,2)</f>
        <v>-4.16</v>
      </c>
      <c r="AM32" s="95">
        <f>(AI32-$C32)/$C32</f>
        <v>-0.2484681239407239</v>
      </c>
      <c r="AN32" s="146">
        <v>89.867999999999995</v>
      </c>
      <c r="AO32" s="99">
        <f>AN32/$B$30</f>
        <v>0.16348107655785268</v>
      </c>
      <c r="AP32" s="100">
        <f>AN32-$C32</f>
        <v>-2.1760000000000019</v>
      </c>
      <c r="AQ32" s="101">
        <f>ROUND((AO32-$D32)*100,2)</f>
        <v>-0.4</v>
      </c>
      <c r="AR32" s="99">
        <f>(AN32-$C32)/$C32</f>
        <v>-2.3640867411238126E-2</v>
      </c>
      <c r="AS32" s="203">
        <v>88.984999999999999</v>
      </c>
      <c r="AT32" s="103">
        <f>AS32/$B$30</f>
        <v>0.16187478966373484</v>
      </c>
      <c r="AU32" s="104">
        <f>AS32-$C32</f>
        <v>-3.0589999999999975</v>
      </c>
      <c r="AV32" s="105">
        <f>ROUND((AT32-$D32)*100,2)</f>
        <v>-0.56000000000000005</v>
      </c>
      <c r="AW32" s="103">
        <f>(AS32-$C32)/$C32</f>
        <v>-3.3234105427838834E-2</v>
      </c>
    </row>
    <row r="33" spans="1:49" s="106" customFormat="1" x14ac:dyDescent="0.3">
      <c r="A33" s="192" t="s">
        <v>46</v>
      </c>
      <c r="B33" s="195"/>
      <c r="C33" s="71">
        <v>189.845</v>
      </c>
      <c r="D33" s="72">
        <f t="shared" si="4"/>
        <v>0.34535168223534013</v>
      </c>
      <c r="E33" s="134">
        <v>189.78299999999999</v>
      </c>
      <c r="F33" s="74">
        <f>E33/$B$30</f>
        <v>0.34523889651910533</v>
      </c>
      <c r="G33" s="73">
        <f>E33-$C33</f>
        <v>-6.2000000000011823E-2</v>
      </c>
      <c r="H33" s="75">
        <f>ROUND((F33-$D33)*100,2)</f>
        <v>-0.01</v>
      </c>
      <c r="I33" s="74">
        <f>(E33-$C33)/$C33</f>
        <v>-3.2658221180442899E-4</v>
      </c>
      <c r="J33" s="349">
        <v>189.845</v>
      </c>
      <c r="K33" s="174">
        <f>J33/$B$30</f>
        <v>0.34535168223534013</v>
      </c>
      <c r="L33" s="175">
        <f>J33-$C33</f>
        <v>0</v>
      </c>
      <c r="M33" s="176">
        <f>ROUND((K33-$D33)*100,2)</f>
        <v>0</v>
      </c>
      <c r="N33" s="174">
        <f>(J33-$C33)/$C33</f>
        <v>0</v>
      </c>
      <c r="O33" s="276">
        <v>188.94300000000001</v>
      </c>
      <c r="P33" s="80">
        <f>O33/$B$30</f>
        <v>0.34371083197656965</v>
      </c>
      <c r="Q33" s="81">
        <f>O33-$C33</f>
        <v>-0.90199999999998681</v>
      </c>
      <c r="R33" s="82">
        <f>ROUND((P33-$D33)*100,2)</f>
        <v>-0.16</v>
      </c>
      <c r="S33" s="80">
        <f>(O33-$C33)/$C33</f>
        <v>-4.7512444362505565E-3</v>
      </c>
      <c r="T33" s="304">
        <v>188.53700000000001</v>
      </c>
      <c r="U33" s="84">
        <f>T33/$B$30</f>
        <v>0.34297226744767745</v>
      </c>
      <c r="V33" s="85">
        <f>T33-$C33</f>
        <v>-1.3079999999999927</v>
      </c>
      <c r="W33" s="86">
        <f>ROUND((U33-$D33)*100,2)</f>
        <v>-0.24</v>
      </c>
      <c r="X33" s="84">
        <f>(T33-$C33)/$C33</f>
        <v>-6.8898311780662786E-3</v>
      </c>
      <c r="Y33" s="197">
        <v>179.131</v>
      </c>
      <c r="Z33" s="87">
        <f>Y33/$B$30</f>
        <v>0.32586158282018862</v>
      </c>
      <c r="AA33" s="88">
        <f>Y33-$C33</f>
        <v>-10.713999999999999</v>
      </c>
      <c r="AB33" s="89">
        <f>ROUND((Z33-$D33)*100,2)</f>
        <v>-1.95</v>
      </c>
      <c r="AC33" s="87">
        <f>(Y33-$C33)/$C33</f>
        <v>-5.6435513181806202E-2</v>
      </c>
      <c r="AD33" s="142">
        <v>178.43299999999999</v>
      </c>
      <c r="AE33" s="91">
        <f>AD33/$B$30</f>
        <v>0.32459183395031965</v>
      </c>
      <c r="AF33" s="92">
        <f>AD33-$C33</f>
        <v>-11.412000000000006</v>
      </c>
      <c r="AG33" s="93">
        <f>ROUND((AE33-$D33)*100,2)</f>
        <v>-2.08</v>
      </c>
      <c r="AH33" s="91">
        <f>(AD33-$C33)/$C33</f>
        <v>-6.0112196792119918E-2</v>
      </c>
      <c r="AI33" s="144">
        <v>168.678</v>
      </c>
      <c r="AJ33" s="95">
        <f>AI33/$B$30</f>
        <v>0.30684627488789645</v>
      </c>
      <c r="AK33" s="96">
        <f>AI33-$C33</f>
        <v>-21.167000000000002</v>
      </c>
      <c r="AL33" s="97">
        <f>ROUND((AJ33-$D33)*100,2)</f>
        <v>-3.85</v>
      </c>
      <c r="AM33" s="95">
        <f>(AI33-$C33)/$C33</f>
        <v>-0.11149622060101663</v>
      </c>
      <c r="AN33" s="146">
        <v>189.44800000000001</v>
      </c>
      <c r="AO33" s="99">
        <f>AN33/$B$30</f>
        <v>0.34462948982654645</v>
      </c>
      <c r="AP33" s="100">
        <f>AN33-$C33</f>
        <v>-0.39699999999999136</v>
      </c>
      <c r="AQ33" s="101">
        <f>ROUND((AO33-$D33)*100,2)</f>
        <v>-7.0000000000000007E-2</v>
      </c>
      <c r="AR33" s="99">
        <f>(AN33-$C33)/$C33</f>
        <v>-2.0911796465537219E-3</v>
      </c>
      <c r="AS33" s="203">
        <v>189.14099999999999</v>
      </c>
      <c r="AT33" s="103">
        <f>AS33/$B$30</f>
        <v>0.34407101861873879</v>
      </c>
      <c r="AU33" s="104">
        <f>AS33-$C33</f>
        <v>-0.70400000000000773</v>
      </c>
      <c r="AV33" s="105">
        <f>ROUND((AT33-$D33)*100,2)</f>
        <v>-0.13</v>
      </c>
      <c r="AW33" s="103">
        <f>(AS33-$C33)/$C33</f>
        <v>-3.7082883404883338E-3</v>
      </c>
    </row>
    <row r="34" spans="1:49" s="106" customFormat="1" x14ac:dyDescent="0.3">
      <c r="A34" s="192" t="s">
        <v>47</v>
      </c>
      <c r="B34" s="195"/>
      <c r="C34" s="71">
        <v>269.37599999999998</v>
      </c>
      <c r="D34" s="72">
        <f t="shared" si="4"/>
        <v>0.49002846929772692</v>
      </c>
      <c r="E34" s="134">
        <v>269.37599999999998</v>
      </c>
      <c r="F34" s="74">
        <f>E34/$B$30</f>
        <v>0.49002846929772692</v>
      </c>
      <c r="G34" s="73">
        <f>E34-$C34</f>
        <v>0</v>
      </c>
      <c r="H34" s="75">
        <f>ROUND((F34-$D34)*100,2)</f>
        <v>0</v>
      </c>
      <c r="I34" s="74">
        <f>(E34-$C34)/$C34</f>
        <v>0</v>
      </c>
      <c r="J34" s="349">
        <v>269.37599999999998</v>
      </c>
      <c r="K34" s="174">
        <f>J34/$B$30</f>
        <v>0.49002846929772692</v>
      </c>
      <c r="L34" s="175">
        <f>J34-$C34</f>
        <v>0</v>
      </c>
      <c r="M34" s="176">
        <f>ROUND((K34-$D34)*100,2)</f>
        <v>0</v>
      </c>
      <c r="N34" s="174">
        <f>(J34-$C34)/$C34</f>
        <v>0</v>
      </c>
      <c r="O34" s="276">
        <v>269.363</v>
      </c>
      <c r="P34" s="80">
        <f>O34/$B$30</f>
        <v>0.49000482067980677</v>
      </c>
      <c r="Q34" s="81">
        <f>O34-$C34</f>
        <v>-1.2999999999976808E-2</v>
      </c>
      <c r="R34" s="82">
        <f>ROUND((P34-$D34)*100,2)</f>
        <v>0</v>
      </c>
      <c r="S34" s="80">
        <f>(O34-$C34)/$C34</f>
        <v>-4.8259681634506448E-5</v>
      </c>
      <c r="T34" s="304">
        <v>268.73399999999998</v>
      </c>
      <c r="U34" s="84">
        <f>T34/$B$30</f>
        <v>0.48886059139736038</v>
      </c>
      <c r="V34" s="85">
        <f>T34-$C34</f>
        <v>-0.64199999999999591</v>
      </c>
      <c r="W34" s="86">
        <f>ROUND((U34-$D34)*100,2)</f>
        <v>-0.12</v>
      </c>
      <c r="X34" s="84">
        <f>(T34-$C34)/$C34</f>
        <v>-2.3832858161083243E-3</v>
      </c>
      <c r="Y34" s="197">
        <v>264.29300000000001</v>
      </c>
      <c r="Z34" s="87">
        <f>Y34/$B$30</f>
        <v>0.48078185969093074</v>
      </c>
      <c r="AA34" s="88">
        <f>Y34-$C34</f>
        <v>-5.08299999999997</v>
      </c>
      <c r="AB34" s="89">
        <f>ROUND((Z34-$D34)*100,2)</f>
        <v>-0.92</v>
      </c>
      <c r="AC34" s="87">
        <f>(Y34-$C34)/$C34</f>
        <v>-1.8869535519125572E-2</v>
      </c>
      <c r="AD34" s="142">
        <v>263.61200000000002</v>
      </c>
      <c r="AE34" s="91">
        <f>AD34/$B$30</f>
        <v>0.47954303593680364</v>
      </c>
      <c r="AF34" s="92">
        <f>AD34-$C34</f>
        <v>-5.7639999999999532</v>
      </c>
      <c r="AG34" s="93">
        <f>ROUND((AE34-$D34)*100,2)</f>
        <v>-1.05</v>
      </c>
      <c r="AH34" s="91">
        <f>(AD34-$C34)/$C34</f>
        <v>-2.1397600380137629E-2</v>
      </c>
      <c r="AI34" s="144">
        <v>256.17500000000001</v>
      </c>
      <c r="AJ34" s="95">
        <f>AI34/$B$30</f>
        <v>0.46601420736199667</v>
      </c>
      <c r="AK34" s="96">
        <f>AI34-$C34</f>
        <v>-13.200999999999965</v>
      </c>
      <c r="AL34" s="97">
        <f>ROUND((AJ34-$D34)*100,2)</f>
        <v>-2.4</v>
      </c>
      <c r="AM34" s="95">
        <f>(AI34-$C34)/$C34</f>
        <v>-4.900585055832727E-2</v>
      </c>
      <c r="AN34" s="146">
        <v>269.49200000000002</v>
      </c>
      <c r="AO34" s="99">
        <f>AN34/$B$30</f>
        <v>0.49023948773455339</v>
      </c>
      <c r="AP34" s="100">
        <f>AN34-$C34</f>
        <v>0.11600000000004229</v>
      </c>
      <c r="AQ34" s="101">
        <f>ROUND((AO34-$D34)*100,2)</f>
        <v>0.02</v>
      </c>
      <c r="AR34" s="99">
        <f>(AN34-$C34)/$C34</f>
        <v>4.3062485150882894E-4</v>
      </c>
      <c r="AS34" s="203">
        <v>268.97899999999998</v>
      </c>
      <c r="AT34" s="103">
        <f>AS34/$B$30</f>
        <v>0.4893062768889333</v>
      </c>
      <c r="AU34" s="104">
        <f>AS34-$C34</f>
        <v>-0.39699999999999136</v>
      </c>
      <c r="AV34" s="105">
        <f>ROUND((AT34-$D34)*100,2)</f>
        <v>-7.0000000000000007E-2</v>
      </c>
      <c r="AW34" s="103">
        <f>(AS34-$C34)/$C34</f>
        <v>-1.4737764314563711E-3</v>
      </c>
    </row>
    <row r="35" spans="1:49" s="106" customFormat="1" ht="27.5" x14ac:dyDescent="0.3">
      <c r="A35" s="193" t="s">
        <v>58</v>
      </c>
      <c r="B35" s="196"/>
      <c r="C35" s="107"/>
      <c r="D35" s="72"/>
      <c r="E35" s="135"/>
      <c r="F35" s="74"/>
      <c r="G35" s="73"/>
      <c r="H35" s="109"/>
      <c r="I35" s="74"/>
      <c r="J35" s="350"/>
      <c r="K35" s="174"/>
      <c r="L35" s="175"/>
      <c r="M35" s="188"/>
      <c r="N35" s="174"/>
      <c r="O35" s="278"/>
      <c r="P35" s="80"/>
      <c r="Q35" s="81"/>
      <c r="R35" s="113"/>
      <c r="S35" s="80"/>
      <c r="T35" s="303"/>
      <c r="U35" s="84"/>
      <c r="V35" s="85"/>
      <c r="W35" s="115"/>
      <c r="X35" s="84"/>
      <c r="Y35" s="198"/>
      <c r="Z35" s="87"/>
      <c r="AA35" s="88"/>
      <c r="AB35" s="117"/>
      <c r="AC35" s="87"/>
      <c r="AD35" s="143"/>
      <c r="AE35" s="91"/>
      <c r="AF35" s="92"/>
      <c r="AG35" s="119"/>
      <c r="AH35" s="91"/>
      <c r="AI35" s="145"/>
      <c r="AJ35" s="95"/>
      <c r="AK35" s="96"/>
      <c r="AL35" s="121"/>
      <c r="AM35" s="95"/>
      <c r="AN35" s="147"/>
      <c r="AO35" s="99"/>
      <c r="AP35" s="100"/>
      <c r="AQ35" s="123"/>
      <c r="AR35" s="99"/>
      <c r="AS35" s="204"/>
      <c r="AT35" s="103"/>
      <c r="AU35" s="104"/>
      <c r="AV35" s="126"/>
      <c r="AW35" s="103"/>
    </row>
    <row r="36" spans="1:49" s="106" customFormat="1" x14ac:dyDescent="0.3">
      <c r="A36" s="191" t="s">
        <v>59</v>
      </c>
      <c r="B36" s="195">
        <v>3993.93</v>
      </c>
      <c r="C36" s="71"/>
      <c r="D36" s="72"/>
      <c r="E36" s="134"/>
      <c r="F36" s="74"/>
      <c r="G36" s="73"/>
      <c r="H36" s="148"/>
      <c r="I36" s="74"/>
      <c r="J36" s="349"/>
      <c r="K36" s="174"/>
      <c r="L36" s="175"/>
      <c r="M36" s="177"/>
      <c r="N36" s="174"/>
      <c r="O36" s="276"/>
      <c r="P36" s="80"/>
      <c r="Q36" s="81"/>
      <c r="R36" s="178"/>
      <c r="S36" s="80"/>
      <c r="T36" s="304"/>
      <c r="U36" s="84"/>
      <c r="V36" s="85"/>
      <c r="W36" s="179"/>
      <c r="X36" s="84"/>
      <c r="Y36" s="197"/>
      <c r="Z36" s="87"/>
      <c r="AA36" s="88"/>
      <c r="AB36" s="180"/>
      <c r="AC36" s="185">
        <f>AC54/AC39</f>
        <v>1.5835194069782645</v>
      </c>
      <c r="AD36" s="142"/>
      <c r="AE36" s="91"/>
      <c r="AF36" s="92"/>
      <c r="AG36" s="181"/>
      <c r="AH36" s="186">
        <f>AH54/AH39</f>
        <v>1.5543284753024948</v>
      </c>
      <c r="AI36" s="144"/>
      <c r="AJ36" s="95"/>
      <c r="AK36" s="96"/>
      <c r="AL36" s="182"/>
      <c r="AM36" s="187">
        <f>AM54/AM39</f>
        <v>1.6562431536647872</v>
      </c>
      <c r="AN36" s="146"/>
      <c r="AO36" s="99"/>
      <c r="AP36" s="100"/>
      <c r="AQ36" s="183"/>
      <c r="AR36" s="99"/>
      <c r="AS36" s="203"/>
      <c r="AT36" s="103"/>
      <c r="AU36" s="104"/>
      <c r="AV36" s="184"/>
      <c r="AW36" s="103"/>
    </row>
    <row r="37" spans="1:49" s="106" customFormat="1" x14ac:dyDescent="0.3">
      <c r="A37" s="191" t="s">
        <v>27</v>
      </c>
      <c r="B37" s="195">
        <v>302.55700000000002</v>
      </c>
      <c r="C37" s="71"/>
      <c r="D37" s="72"/>
      <c r="E37" s="134"/>
      <c r="F37" s="74"/>
      <c r="G37" s="73"/>
      <c r="H37" s="148"/>
      <c r="I37" s="74"/>
      <c r="J37" s="349"/>
      <c r="K37" s="174"/>
      <c r="L37" s="175"/>
      <c r="M37" s="177"/>
      <c r="N37" s="174"/>
      <c r="O37" s="276"/>
      <c r="P37" s="80"/>
      <c r="Q37" s="81"/>
      <c r="R37" s="178"/>
      <c r="S37" s="80"/>
      <c r="T37" s="304"/>
      <c r="U37" s="84"/>
      <c r="V37" s="85"/>
      <c r="W37" s="179"/>
      <c r="X37" s="84"/>
      <c r="Y37" s="197"/>
      <c r="Z37" s="87"/>
      <c r="AA37" s="88"/>
      <c r="AB37" s="180"/>
      <c r="AC37" s="87"/>
      <c r="AD37" s="142"/>
      <c r="AE37" s="91"/>
      <c r="AF37" s="92"/>
      <c r="AG37" s="181"/>
      <c r="AH37" s="91"/>
      <c r="AI37" s="144"/>
      <c r="AJ37" s="95"/>
      <c r="AK37" s="96"/>
      <c r="AL37" s="182"/>
      <c r="AM37" s="95"/>
      <c r="AN37" s="146"/>
      <c r="AO37" s="99"/>
      <c r="AP37" s="100"/>
      <c r="AQ37" s="183"/>
      <c r="AR37" s="99"/>
      <c r="AS37" s="203"/>
      <c r="AT37" s="103"/>
      <c r="AU37" s="104"/>
      <c r="AV37" s="184"/>
      <c r="AW37" s="103"/>
    </row>
    <row r="38" spans="1:49" s="106" customFormat="1" x14ac:dyDescent="0.3">
      <c r="A38" s="192" t="s">
        <v>44</v>
      </c>
      <c r="B38" s="195"/>
      <c r="C38" s="71">
        <v>9.2430000000000003</v>
      </c>
      <c r="D38" s="72">
        <f>C38/$B$37</f>
        <v>3.0549615444362549E-2</v>
      </c>
      <c r="E38" s="134">
        <v>8.9480000000000004</v>
      </c>
      <c r="F38" s="74">
        <f>E38/$B$37</f>
        <v>2.9574592556113392E-2</v>
      </c>
      <c r="G38" s="73">
        <f>E38-$C38</f>
        <v>-0.29499999999999993</v>
      </c>
      <c r="H38" s="75">
        <f>ROUND((F38-$D38)*100,2)</f>
        <v>-0.1</v>
      </c>
      <c r="I38" s="74">
        <f>(E38-$C38)/$C38</f>
        <v>-3.1916044574272412E-2</v>
      </c>
      <c r="J38" s="349">
        <v>9.2430000000000003</v>
      </c>
      <c r="K38" s="174">
        <f>J38/$B$37</f>
        <v>3.0549615444362549E-2</v>
      </c>
      <c r="L38" s="175">
        <f>J38-$C38</f>
        <v>0</v>
      </c>
      <c r="M38" s="176">
        <f>ROUND((K38-$D38)*100,2)</f>
        <v>0</v>
      </c>
      <c r="N38" s="174">
        <f>(J38-$C38)/$C38</f>
        <v>0</v>
      </c>
      <c r="O38" s="276">
        <v>8.9480000000000004</v>
      </c>
      <c r="P38" s="80">
        <f>O38/$B$37</f>
        <v>2.9574592556113392E-2</v>
      </c>
      <c r="Q38" s="81">
        <f>O38-$C38</f>
        <v>-0.29499999999999993</v>
      </c>
      <c r="R38" s="82">
        <f>ROUND((P38-$D38)*100,2)</f>
        <v>-0.1</v>
      </c>
      <c r="S38" s="80">
        <f>(O38-$C38)/$C38</f>
        <v>-3.1916044574272412E-2</v>
      </c>
      <c r="T38" s="304">
        <v>8.9480000000000004</v>
      </c>
      <c r="U38" s="84">
        <f>T38/$B$37</f>
        <v>2.9574592556113392E-2</v>
      </c>
      <c r="V38" s="85">
        <f>T38-$C38</f>
        <v>-0.29499999999999993</v>
      </c>
      <c r="W38" s="86">
        <f>ROUND((U38-$D38)*100,2)</f>
        <v>-0.1</v>
      </c>
      <c r="X38" s="84">
        <f>(T38-$C38)/$C38</f>
        <v>-3.1916044574272412E-2</v>
      </c>
      <c r="Y38" s="197">
        <v>7.6459999999999999</v>
      </c>
      <c r="Z38" s="87">
        <f>Y38/$B$37</f>
        <v>2.527127119848491E-2</v>
      </c>
      <c r="AA38" s="88">
        <f>Y38-$C38</f>
        <v>-1.5970000000000004</v>
      </c>
      <c r="AB38" s="89">
        <f>ROUND((Z38-$D38)*100,2)</f>
        <v>-0.53</v>
      </c>
      <c r="AC38" s="87">
        <f>(Y38-$C38)/$C38</f>
        <v>-0.17277940062750194</v>
      </c>
      <c r="AD38" s="142">
        <v>7.4779999999999998</v>
      </c>
      <c r="AE38" s="91">
        <f>AD38/$B$37</f>
        <v>2.4716003926532851E-2</v>
      </c>
      <c r="AF38" s="92">
        <f>AD38-$C38</f>
        <v>-1.7650000000000006</v>
      </c>
      <c r="AG38" s="93">
        <f>ROUND((AE38-$D38)*100,2)</f>
        <v>-0.57999999999999996</v>
      </c>
      <c r="AH38" s="91">
        <f>(AD38-$C38)/$C38</f>
        <v>-0.19095531753759606</v>
      </c>
      <c r="AI38" s="144">
        <v>5.35</v>
      </c>
      <c r="AJ38" s="95">
        <f>AI38/$B$37</f>
        <v>1.7682618481806731E-2</v>
      </c>
      <c r="AK38" s="96">
        <f>AI38-$C38</f>
        <v>-3.8930000000000007</v>
      </c>
      <c r="AL38" s="97">
        <f>ROUND((AJ38-$D38)*100,2)</f>
        <v>-1.29</v>
      </c>
      <c r="AM38" s="95">
        <f>(AI38-$C38)/$C38</f>
        <v>-0.42118359839878833</v>
      </c>
      <c r="AN38" s="146">
        <v>8.9480000000000004</v>
      </c>
      <c r="AO38" s="99">
        <f>AN38/$B$37</f>
        <v>2.9574592556113392E-2</v>
      </c>
      <c r="AP38" s="100">
        <f>AN38-$C38</f>
        <v>-0.29499999999999993</v>
      </c>
      <c r="AQ38" s="101">
        <f>ROUND((AO38-$D38)*100,2)</f>
        <v>-0.1</v>
      </c>
      <c r="AR38" s="99">
        <f>(AN38-$C38)/$C38</f>
        <v>-3.1916044574272412E-2</v>
      </c>
      <c r="AS38" s="203">
        <v>8.9480000000000004</v>
      </c>
      <c r="AT38" s="103">
        <f>AS38/$B$37</f>
        <v>2.9574592556113392E-2</v>
      </c>
      <c r="AU38" s="104">
        <f>AS38-$C38</f>
        <v>-0.29499999999999993</v>
      </c>
      <c r="AV38" s="105">
        <f>ROUND((AT38-$D38)*100,2)</f>
        <v>-0.1</v>
      </c>
      <c r="AW38" s="103">
        <f>(AS38-$C38)/$C38</f>
        <v>-3.1916044574272412E-2</v>
      </c>
    </row>
    <row r="39" spans="1:49" s="106" customFormat="1" x14ac:dyDescent="0.3">
      <c r="A39" s="192" t="s">
        <v>45</v>
      </c>
      <c r="B39" s="195"/>
      <c r="C39" s="71">
        <v>49.35</v>
      </c>
      <c r="D39" s="72">
        <f>C39/$B$37</f>
        <v>0.16310976113591819</v>
      </c>
      <c r="E39" s="134">
        <v>48.404000000000003</v>
      </c>
      <c r="F39" s="74">
        <f t="shared" ref="F39:F41" si="5">E39/$B$37</f>
        <v>0.1599830775688548</v>
      </c>
      <c r="G39" s="73">
        <f t="shared" ref="G39:G41" si="6">E39-$C39</f>
        <v>-0.94599999999999795</v>
      </c>
      <c r="H39" s="75">
        <f t="shared" ref="H39:H41" si="7">ROUND((F39-$D39)*100,2)</f>
        <v>-0.31</v>
      </c>
      <c r="I39" s="74">
        <f t="shared" ref="I39:I41" si="8">(E39-$C39)/$C39</f>
        <v>-1.9169199594731467E-2</v>
      </c>
      <c r="J39" s="349">
        <v>49.35</v>
      </c>
      <c r="K39" s="174">
        <f t="shared" ref="K39:K41" si="9">J39/$B$37</f>
        <v>0.16310976113591819</v>
      </c>
      <c r="L39" s="175">
        <f t="shared" ref="L39:L41" si="10">J39-$C39</f>
        <v>0</v>
      </c>
      <c r="M39" s="176">
        <f t="shared" ref="M39:M41" si="11">ROUND((K39-$D39)*100,2)</f>
        <v>0</v>
      </c>
      <c r="N39" s="174">
        <f t="shared" ref="N39:N41" si="12">(J39-$C39)/$C39</f>
        <v>0</v>
      </c>
      <c r="O39" s="276">
        <v>47.911999999999999</v>
      </c>
      <c r="P39" s="80">
        <f t="shared" ref="P39:P41" si="13">O39/$B$37</f>
        <v>0.15835693770099518</v>
      </c>
      <c r="Q39" s="81">
        <f t="shared" ref="Q39:Q41" si="14">O39-$C39</f>
        <v>-1.4380000000000024</v>
      </c>
      <c r="R39" s="82">
        <f t="shared" ref="R39:R41" si="15">ROUND((P39-$D39)*100,2)</f>
        <v>-0.48</v>
      </c>
      <c r="S39" s="80">
        <f t="shared" ref="S39:S41" si="16">(O39-$C39)/$C39</f>
        <v>-2.9138804457953443E-2</v>
      </c>
      <c r="T39" s="304">
        <v>47.024000000000001</v>
      </c>
      <c r="U39" s="84">
        <f t="shared" ref="U39:U41" si="17">T39/$B$37</f>
        <v>0.15542195354924856</v>
      </c>
      <c r="V39" s="85">
        <f t="shared" ref="V39:V41" si="18">T39-$C39</f>
        <v>-2.3260000000000005</v>
      </c>
      <c r="W39" s="86">
        <f t="shared" ref="W39:W41" si="19">ROUND((U39-$D39)*100,2)</f>
        <v>-0.77</v>
      </c>
      <c r="X39" s="84">
        <f t="shared" ref="X39:X41" si="20">(T39-$C39)/$C39</f>
        <v>-4.713272543059778E-2</v>
      </c>
      <c r="Y39" s="197">
        <v>41.79</v>
      </c>
      <c r="Z39" s="87">
        <f t="shared" ref="Z39:Z41" si="21">Y39/$B$37</f>
        <v>0.13812273389807539</v>
      </c>
      <c r="AA39" s="88">
        <f t="shared" ref="AA39:AA41" si="22">Y39-$C39</f>
        <v>-7.5600000000000023</v>
      </c>
      <c r="AB39" s="89">
        <f t="shared" ref="AB39:AB41" si="23">ROUND((Z39-$D39)*100,2)</f>
        <v>-2.5</v>
      </c>
      <c r="AC39" s="87">
        <f t="shared" ref="AC39:AC41" si="24">(Y39-$C39)/$C39</f>
        <v>-0.15319148936170218</v>
      </c>
      <c r="AD39" s="142">
        <v>41.16</v>
      </c>
      <c r="AE39" s="91">
        <f t="shared" ref="AE39:AE41" si="25">AD39/$B$37</f>
        <v>0.13604048162825516</v>
      </c>
      <c r="AF39" s="92">
        <f t="shared" ref="AF39:AF41" si="26">AD39-$C39</f>
        <v>-8.1900000000000048</v>
      </c>
      <c r="AG39" s="93">
        <f t="shared" ref="AG39:AG41" si="27">ROUND((AE39-$D39)*100,2)</f>
        <v>-2.71</v>
      </c>
      <c r="AH39" s="91">
        <f t="shared" ref="AH39:AH41" si="28">(AD39-$C39)/$C39</f>
        <v>-0.16595744680851074</v>
      </c>
      <c r="AI39" s="144">
        <v>33.978999999999999</v>
      </c>
      <c r="AJ39" s="95">
        <f t="shared" ref="AJ39:AJ41" si="29">AI39/$B$37</f>
        <v>0.11230611091463756</v>
      </c>
      <c r="AK39" s="96">
        <f t="shared" ref="AK39:AK41" si="30">AI39-$C39</f>
        <v>-15.371000000000002</v>
      </c>
      <c r="AL39" s="97">
        <f t="shared" ref="AL39:AL41" si="31">ROUND((AJ39-$D39)*100,2)</f>
        <v>-5.08</v>
      </c>
      <c r="AM39" s="95">
        <f t="shared" ref="AM39:AM41" si="32">(AI39-$C39)/$C39</f>
        <v>-0.31146909827760894</v>
      </c>
      <c r="AN39" s="146">
        <v>48.404000000000003</v>
      </c>
      <c r="AO39" s="99">
        <f t="shared" ref="AO39:AO41" si="33">AN39/$B$37</f>
        <v>0.1599830775688548</v>
      </c>
      <c r="AP39" s="100">
        <f t="shared" ref="AP39:AP41" si="34">AN39-$C39</f>
        <v>-0.94599999999999795</v>
      </c>
      <c r="AQ39" s="101">
        <f t="shared" ref="AQ39:AQ41" si="35">ROUND((AO39-$D39)*100,2)</f>
        <v>-0.31</v>
      </c>
      <c r="AR39" s="99">
        <f t="shared" ref="AR39:AR41" si="36">(AN39-$C39)/$C39</f>
        <v>-1.9169199594731467E-2</v>
      </c>
      <c r="AS39" s="203">
        <v>47.298000000000002</v>
      </c>
      <c r="AT39" s="103">
        <f t="shared" ref="AT39:AT41" si="37">AS39/$B$37</f>
        <v>0.15632756802850373</v>
      </c>
      <c r="AU39" s="104">
        <f t="shared" ref="AU39:AU41" si="38">AS39-$C39</f>
        <v>-2.0519999999999996</v>
      </c>
      <c r="AV39" s="105">
        <f t="shared" ref="AV39:AV41" si="39">ROUND((AT39-$D39)*100,2)</f>
        <v>-0.68</v>
      </c>
      <c r="AW39" s="103">
        <f t="shared" ref="AW39:AW41" si="40">(AS39-$C39)/$C39</f>
        <v>-4.1580547112461994E-2</v>
      </c>
    </row>
    <row r="40" spans="1:49" s="106" customFormat="1" x14ac:dyDescent="0.3">
      <c r="A40" s="192" t="s">
        <v>46</v>
      </c>
      <c r="B40" s="195"/>
      <c r="C40" s="71">
        <v>133.762</v>
      </c>
      <c r="D40" s="72">
        <f>C40/$B$37</f>
        <v>0.44210512399316493</v>
      </c>
      <c r="E40" s="134">
        <v>133.69999999999999</v>
      </c>
      <c r="F40" s="74">
        <f t="shared" si="5"/>
        <v>0.44190020392851587</v>
      </c>
      <c r="G40" s="73">
        <f t="shared" si="6"/>
        <v>-6.2000000000011823E-2</v>
      </c>
      <c r="H40" s="75">
        <f t="shared" si="7"/>
        <v>-0.02</v>
      </c>
      <c r="I40" s="74">
        <f t="shared" si="8"/>
        <v>-4.6350981594183566E-4</v>
      </c>
      <c r="J40" s="349">
        <v>133.66300000000001</v>
      </c>
      <c r="K40" s="174">
        <f t="shared" si="9"/>
        <v>0.44177791292219321</v>
      </c>
      <c r="L40" s="175">
        <f t="shared" si="10"/>
        <v>-9.8999999999989541E-2</v>
      </c>
      <c r="M40" s="176">
        <f t="shared" si="11"/>
        <v>-0.03</v>
      </c>
      <c r="N40" s="174">
        <f t="shared" si="12"/>
        <v>-7.4012051255206669E-4</v>
      </c>
      <c r="O40" s="276">
        <v>132.667</v>
      </c>
      <c r="P40" s="80">
        <f t="shared" si="13"/>
        <v>0.43848597123847738</v>
      </c>
      <c r="Q40" s="81">
        <f t="shared" si="14"/>
        <v>-1.0949999999999989</v>
      </c>
      <c r="R40" s="82">
        <f t="shared" si="15"/>
        <v>-0.36</v>
      </c>
      <c r="S40" s="80">
        <f t="shared" si="16"/>
        <v>-8.1861814267131083E-3</v>
      </c>
      <c r="T40" s="304">
        <v>131.904</v>
      </c>
      <c r="U40" s="84">
        <f t="shared" si="17"/>
        <v>0.43596413237836174</v>
      </c>
      <c r="V40" s="85">
        <f t="shared" si="18"/>
        <v>-1.8580000000000041</v>
      </c>
      <c r="W40" s="86">
        <f t="shared" si="19"/>
        <v>-0.61</v>
      </c>
      <c r="X40" s="84">
        <f t="shared" si="20"/>
        <v>-1.3890342548705942E-2</v>
      </c>
      <c r="Y40" s="197">
        <v>124.649</v>
      </c>
      <c r="Z40" s="87">
        <f t="shared" si="21"/>
        <v>0.41198517965209858</v>
      </c>
      <c r="AA40" s="88">
        <f t="shared" si="22"/>
        <v>-9.1129999999999995</v>
      </c>
      <c r="AB40" s="89">
        <f t="shared" si="23"/>
        <v>-3.01</v>
      </c>
      <c r="AC40" s="87">
        <f t="shared" si="24"/>
        <v>-6.8128466978663593E-2</v>
      </c>
      <c r="AD40" s="142">
        <v>123.905</v>
      </c>
      <c r="AE40" s="91">
        <f t="shared" si="25"/>
        <v>0.4095261388763109</v>
      </c>
      <c r="AF40" s="92">
        <f t="shared" si="26"/>
        <v>-9.8569999999999993</v>
      </c>
      <c r="AG40" s="93">
        <f t="shared" si="27"/>
        <v>-3.26</v>
      </c>
      <c r="AH40" s="91">
        <f t="shared" si="28"/>
        <v>-7.3690584769964554E-2</v>
      </c>
      <c r="AI40" s="144">
        <v>114.708</v>
      </c>
      <c r="AJ40" s="95">
        <f t="shared" si="29"/>
        <v>0.37912856089926855</v>
      </c>
      <c r="AK40" s="96">
        <f t="shared" si="30"/>
        <v>-19.054000000000002</v>
      </c>
      <c r="AL40" s="97">
        <f t="shared" si="31"/>
        <v>-6.3</v>
      </c>
      <c r="AM40" s="95">
        <f t="shared" si="32"/>
        <v>-0.14244703278958151</v>
      </c>
      <c r="AN40" s="146">
        <v>133.59200000000001</v>
      </c>
      <c r="AO40" s="99">
        <f t="shared" si="33"/>
        <v>0.4415432463965468</v>
      </c>
      <c r="AP40" s="100">
        <f t="shared" si="34"/>
        <v>-0.16999999999998749</v>
      </c>
      <c r="AQ40" s="101">
        <f t="shared" si="35"/>
        <v>-0.06</v>
      </c>
      <c r="AR40" s="99">
        <f t="shared" si="36"/>
        <v>-1.2709140114530845E-3</v>
      </c>
      <c r="AS40" s="203">
        <v>132.238</v>
      </c>
      <c r="AT40" s="103">
        <f t="shared" si="37"/>
        <v>0.43706805659759979</v>
      </c>
      <c r="AU40" s="104">
        <f t="shared" si="38"/>
        <v>-1.5240000000000009</v>
      </c>
      <c r="AV40" s="105">
        <f t="shared" si="39"/>
        <v>-0.5</v>
      </c>
      <c r="AW40" s="103">
        <f t="shared" si="40"/>
        <v>-1.1393370314439086E-2</v>
      </c>
    </row>
    <row r="41" spans="1:49" s="106" customFormat="1" x14ac:dyDescent="0.3">
      <c r="A41" s="192" t="s">
        <v>47</v>
      </c>
      <c r="B41" s="195"/>
      <c r="C41" s="71">
        <v>174.73</v>
      </c>
      <c r="D41" s="72">
        <f>C41/$B$37</f>
        <v>0.57751101445347486</v>
      </c>
      <c r="E41" s="134">
        <v>174.73</v>
      </c>
      <c r="F41" s="74">
        <f t="shared" si="5"/>
        <v>0.57751101445347486</v>
      </c>
      <c r="G41" s="73">
        <f t="shared" si="6"/>
        <v>0</v>
      </c>
      <c r="H41" s="75">
        <f t="shared" si="7"/>
        <v>0</v>
      </c>
      <c r="I41" s="74">
        <f t="shared" si="8"/>
        <v>0</v>
      </c>
      <c r="J41" s="349">
        <v>174.73</v>
      </c>
      <c r="K41" s="174">
        <f t="shared" si="9"/>
        <v>0.57751101445347486</v>
      </c>
      <c r="L41" s="175">
        <f t="shared" si="10"/>
        <v>0</v>
      </c>
      <c r="M41" s="176">
        <f t="shared" si="11"/>
        <v>0</v>
      </c>
      <c r="N41" s="174">
        <f t="shared" si="12"/>
        <v>0</v>
      </c>
      <c r="O41" s="276">
        <v>174.482</v>
      </c>
      <c r="P41" s="80">
        <f t="shared" si="13"/>
        <v>0.57669133419487895</v>
      </c>
      <c r="Q41" s="81">
        <f t="shared" si="14"/>
        <v>-0.24799999999999045</v>
      </c>
      <c r="R41" s="82">
        <f t="shared" si="15"/>
        <v>-0.08</v>
      </c>
      <c r="S41" s="80">
        <f t="shared" si="16"/>
        <v>-1.4193326847135035E-3</v>
      </c>
      <c r="T41" s="304">
        <v>173.91</v>
      </c>
      <c r="U41" s="84">
        <f t="shared" si="17"/>
        <v>0.57480078134037549</v>
      </c>
      <c r="V41" s="85">
        <f t="shared" si="18"/>
        <v>-0.81999999999999318</v>
      </c>
      <c r="W41" s="86">
        <f t="shared" si="19"/>
        <v>-0.27</v>
      </c>
      <c r="X41" s="84">
        <f t="shared" si="20"/>
        <v>-4.6929548446173709E-3</v>
      </c>
      <c r="Y41" s="197">
        <v>171.07599999999999</v>
      </c>
      <c r="Z41" s="87">
        <f t="shared" si="21"/>
        <v>0.56543395128851748</v>
      </c>
      <c r="AA41" s="88">
        <f t="shared" si="22"/>
        <v>-3.6539999999999964</v>
      </c>
      <c r="AB41" s="89">
        <f t="shared" si="23"/>
        <v>-1.21</v>
      </c>
      <c r="AC41" s="87">
        <f t="shared" si="24"/>
        <v>-2.0912264636868291E-2</v>
      </c>
      <c r="AD41" s="142">
        <v>170.94399999999999</v>
      </c>
      <c r="AE41" s="91">
        <f t="shared" si="25"/>
        <v>0.56499766986055511</v>
      </c>
      <c r="AF41" s="92">
        <f t="shared" si="26"/>
        <v>-3.7860000000000014</v>
      </c>
      <c r="AG41" s="93">
        <f t="shared" si="27"/>
        <v>-1.25</v>
      </c>
      <c r="AH41" s="91">
        <f t="shared" si="28"/>
        <v>-2.1667715904538441E-2</v>
      </c>
      <c r="AI41" s="144">
        <v>168.94200000000001</v>
      </c>
      <c r="AJ41" s="95">
        <f t="shared" si="29"/>
        <v>0.55838073486979312</v>
      </c>
      <c r="AK41" s="96">
        <f t="shared" si="30"/>
        <v>-5.7879999999999825</v>
      </c>
      <c r="AL41" s="97">
        <f t="shared" si="31"/>
        <v>-1.91</v>
      </c>
      <c r="AM41" s="95">
        <f t="shared" si="32"/>
        <v>-3.3125393464201812E-2</v>
      </c>
      <c r="AN41" s="146">
        <v>175.58</v>
      </c>
      <c r="AO41" s="99">
        <f t="shared" si="33"/>
        <v>0.58032040243656569</v>
      </c>
      <c r="AP41" s="100">
        <f t="shared" si="34"/>
        <v>0.85000000000002274</v>
      </c>
      <c r="AQ41" s="101">
        <f t="shared" si="35"/>
        <v>0.28000000000000003</v>
      </c>
      <c r="AR41" s="99">
        <f t="shared" si="36"/>
        <v>4.8646483145425674E-3</v>
      </c>
      <c r="AS41" s="203">
        <v>174.57300000000001</v>
      </c>
      <c r="AT41" s="103">
        <f t="shared" si="37"/>
        <v>0.57699210396718636</v>
      </c>
      <c r="AU41" s="104">
        <f t="shared" si="38"/>
        <v>-0.15699999999998226</v>
      </c>
      <c r="AV41" s="105">
        <f t="shared" si="39"/>
        <v>-0.05</v>
      </c>
      <c r="AW41" s="103">
        <f t="shared" si="40"/>
        <v>-8.9852915927420745E-4</v>
      </c>
    </row>
    <row r="42" spans="1:49" s="106" customFormat="1" x14ac:dyDescent="0.3">
      <c r="A42" s="191" t="s">
        <v>28</v>
      </c>
      <c r="B42" s="195">
        <v>581.31899999999996</v>
      </c>
      <c r="C42" s="71"/>
      <c r="D42" s="72"/>
      <c r="E42" s="134"/>
      <c r="F42" s="74"/>
      <c r="G42" s="73"/>
      <c r="H42" s="148"/>
      <c r="I42" s="74"/>
      <c r="J42" s="349"/>
      <c r="K42" s="174"/>
      <c r="L42" s="175"/>
      <c r="M42" s="177"/>
      <c r="N42" s="174"/>
      <c r="O42" s="276"/>
      <c r="P42" s="80"/>
      <c r="Q42" s="81"/>
      <c r="R42" s="178"/>
      <c r="S42" s="80"/>
      <c r="T42" s="304"/>
      <c r="U42" s="84"/>
      <c r="V42" s="85"/>
      <c r="W42" s="179"/>
      <c r="X42" s="84"/>
      <c r="Y42" s="197"/>
      <c r="Z42" s="87"/>
      <c r="AA42" s="88"/>
      <c r="AB42" s="180"/>
      <c r="AC42" s="87"/>
      <c r="AD42" s="142"/>
      <c r="AE42" s="91"/>
      <c r="AF42" s="92"/>
      <c r="AG42" s="181"/>
      <c r="AH42" s="91"/>
      <c r="AI42" s="144"/>
      <c r="AJ42" s="95"/>
      <c r="AK42" s="96"/>
      <c r="AL42" s="182"/>
      <c r="AM42" s="95"/>
      <c r="AN42" s="146"/>
      <c r="AO42" s="99"/>
      <c r="AP42" s="100"/>
      <c r="AQ42" s="183"/>
      <c r="AR42" s="99"/>
      <c r="AS42" s="203"/>
      <c r="AT42" s="103"/>
      <c r="AU42" s="104"/>
      <c r="AV42" s="184"/>
      <c r="AW42" s="103"/>
    </row>
    <row r="43" spans="1:49" s="106" customFormat="1" x14ac:dyDescent="0.3">
      <c r="A43" s="192" t="s">
        <v>44</v>
      </c>
      <c r="B43" s="195"/>
      <c r="C43" s="71">
        <v>16.640999999999998</v>
      </c>
      <c r="D43" s="72">
        <f>C43/$B$42</f>
        <v>2.8626279202984935E-2</v>
      </c>
      <c r="E43" s="134">
        <v>16.239999999999998</v>
      </c>
      <c r="F43" s="74">
        <f>E43/$B$42</f>
        <v>2.7936468617058792E-2</v>
      </c>
      <c r="G43" s="73">
        <f t="shared" ref="G43:G46" si="41">E43-$C43</f>
        <v>-0.4009999999999998</v>
      </c>
      <c r="H43" s="75">
        <f t="shared" ref="H43:H46" si="42">ROUND((F43-$D43)*100,2)</f>
        <v>-7.0000000000000007E-2</v>
      </c>
      <c r="I43" s="74">
        <f t="shared" ref="I43:I46" si="43">(E43-$C43)/$C43</f>
        <v>-2.4097109548704997E-2</v>
      </c>
      <c r="J43" s="349">
        <v>16.640999999999998</v>
      </c>
      <c r="K43" s="174">
        <f>J43/$B$42</f>
        <v>2.8626279202984935E-2</v>
      </c>
      <c r="L43" s="175">
        <f t="shared" ref="L43:L46" si="44">J43-$C43</f>
        <v>0</v>
      </c>
      <c r="M43" s="176">
        <f t="shared" ref="M43:M46" si="45">ROUND((K43-$D43)*100,2)</f>
        <v>0</v>
      </c>
      <c r="N43" s="174">
        <f t="shared" ref="N43:N46" si="46">(J43-$C43)/$C43</f>
        <v>0</v>
      </c>
      <c r="O43" s="276">
        <v>16.239999999999998</v>
      </c>
      <c r="P43" s="80">
        <f>O43/$B$42</f>
        <v>2.7936468617058792E-2</v>
      </c>
      <c r="Q43" s="81">
        <f t="shared" ref="Q43:Q46" si="47">O43-$C43</f>
        <v>-0.4009999999999998</v>
      </c>
      <c r="R43" s="82">
        <f t="shared" ref="R43:R46" si="48">ROUND((P43-$D43)*100,2)</f>
        <v>-7.0000000000000007E-2</v>
      </c>
      <c r="S43" s="80">
        <f t="shared" ref="S43:S46" si="49">(O43-$C43)/$C43</f>
        <v>-2.4097109548704997E-2</v>
      </c>
      <c r="T43" s="304">
        <v>14.597</v>
      </c>
      <c r="U43" s="84">
        <f>T43/$B$42</f>
        <v>2.5110137463251674E-2</v>
      </c>
      <c r="V43" s="85">
        <f t="shared" ref="V43:V46" si="50">T43-$C43</f>
        <v>-2.0439999999999987</v>
      </c>
      <c r="W43" s="86">
        <f t="shared" ref="W43:W46" si="51">ROUND((U43-$D43)*100,2)</f>
        <v>-0.35</v>
      </c>
      <c r="X43" s="84">
        <f t="shared" ref="X43:X46" si="52">(T43-$C43)/$C43</f>
        <v>-0.12282915690162845</v>
      </c>
      <c r="Y43" s="197">
        <v>11.750999999999999</v>
      </c>
      <c r="Z43" s="87">
        <f>Y43/$B$42</f>
        <v>2.0214374551666126E-2</v>
      </c>
      <c r="AA43" s="88">
        <f t="shared" ref="AA43:AA46" si="53">Y43-$C43</f>
        <v>-4.8899999999999988</v>
      </c>
      <c r="AB43" s="89">
        <f t="shared" ref="AB43:AB46" si="54">ROUND((Z43-$D43)*100,2)</f>
        <v>-0.84</v>
      </c>
      <c r="AC43" s="87">
        <f t="shared" ref="AC43:AC46" si="55">(Y43-$C43)/$C43</f>
        <v>-0.29385253290066699</v>
      </c>
      <c r="AD43" s="142">
        <v>11.750999999999999</v>
      </c>
      <c r="AE43" s="91">
        <f>AD43/$B$42</f>
        <v>2.0214374551666126E-2</v>
      </c>
      <c r="AF43" s="92">
        <f t="shared" ref="AF43:AF46" si="56">AD43-$C43</f>
        <v>-4.8899999999999988</v>
      </c>
      <c r="AG43" s="93">
        <f t="shared" ref="AG43:AG46" si="57">ROUND((AE43-$D43)*100,2)</f>
        <v>-0.84</v>
      </c>
      <c r="AH43" s="91">
        <f t="shared" ref="AH43:AH46" si="58">(AD43-$C43)/$C43</f>
        <v>-0.29385253290066699</v>
      </c>
      <c r="AI43" s="144">
        <v>8.5760000000000005</v>
      </c>
      <c r="AJ43" s="95">
        <f>AI43/$B$42</f>
        <v>1.4752657318959127E-2</v>
      </c>
      <c r="AK43" s="96">
        <f t="shared" ref="AK43:AK46" si="59">AI43-$C43</f>
        <v>-8.0649999999999977</v>
      </c>
      <c r="AL43" s="97">
        <f t="shared" ref="AL43:AL46" si="60">ROUND((AJ43-$D43)*100,2)</f>
        <v>-1.39</v>
      </c>
      <c r="AM43" s="95">
        <f t="shared" ref="AM43:AM46" si="61">(AI43-$C43)/$C43</f>
        <v>-0.48464635538729633</v>
      </c>
      <c r="AN43" s="146">
        <v>16.239999999999998</v>
      </c>
      <c r="AO43" s="99">
        <f>AN43/$B$42</f>
        <v>2.7936468617058792E-2</v>
      </c>
      <c r="AP43" s="100">
        <f t="shared" ref="AP43:AP46" si="62">AN43-$C43</f>
        <v>-0.4009999999999998</v>
      </c>
      <c r="AQ43" s="101">
        <f t="shared" ref="AQ43:AQ46" si="63">ROUND((AO43-$D43)*100,2)</f>
        <v>-7.0000000000000007E-2</v>
      </c>
      <c r="AR43" s="99">
        <f t="shared" ref="AR43:AR46" si="64">(AN43-$C43)/$C43</f>
        <v>-2.4097109548704997E-2</v>
      </c>
      <c r="AS43" s="203">
        <v>14.597</v>
      </c>
      <c r="AT43" s="103">
        <f>AS43/$B$42</f>
        <v>2.5110137463251674E-2</v>
      </c>
      <c r="AU43" s="104">
        <f t="shared" ref="AU43:AU46" si="65">AS43-$C43</f>
        <v>-2.0439999999999987</v>
      </c>
      <c r="AV43" s="105">
        <f t="shared" ref="AV43:AV46" si="66">ROUND((AT43-$D43)*100,2)</f>
        <v>-0.35</v>
      </c>
      <c r="AW43" s="103">
        <f t="shared" ref="AW43:AW46" si="67">(AS43-$C43)/$C43</f>
        <v>-0.12282915690162845</v>
      </c>
    </row>
    <row r="44" spans="1:49" s="106" customFormat="1" x14ac:dyDescent="0.3">
      <c r="A44" s="192" t="s">
        <v>45</v>
      </c>
      <c r="B44" s="195"/>
      <c r="C44" s="71">
        <v>86.447000000000003</v>
      </c>
      <c r="D44" s="72">
        <f t="shared" ref="D44:D46" si="68">C44/$B$42</f>
        <v>0.14870836838293605</v>
      </c>
      <c r="E44" s="134">
        <v>82.769000000000005</v>
      </c>
      <c r="F44" s="74">
        <f>E44/$B$42</f>
        <v>0.14238137752249627</v>
      </c>
      <c r="G44" s="73">
        <f t="shared" si="41"/>
        <v>-3.6779999999999973</v>
      </c>
      <c r="H44" s="75">
        <f t="shared" si="42"/>
        <v>-0.63</v>
      </c>
      <c r="I44" s="74">
        <f t="shared" si="43"/>
        <v>-4.2546300045114317E-2</v>
      </c>
      <c r="J44" s="349">
        <v>86.447000000000003</v>
      </c>
      <c r="K44" s="174">
        <f>J44/$B$42</f>
        <v>0.14870836838293605</v>
      </c>
      <c r="L44" s="175">
        <f t="shared" si="44"/>
        <v>0</v>
      </c>
      <c r="M44" s="176">
        <f t="shared" si="45"/>
        <v>0</v>
      </c>
      <c r="N44" s="174">
        <f t="shared" si="46"/>
        <v>0</v>
      </c>
      <c r="O44" s="276">
        <v>79.787000000000006</v>
      </c>
      <c r="P44" s="80">
        <f>O44/$B$42</f>
        <v>0.13725166388850185</v>
      </c>
      <c r="Q44" s="81">
        <f t="shared" si="47"/>
        <v>-6.6599999999999966</v>
      </c>
      <c r="R44" s="82">
        <f t="shared" si="48"/>
        <v>-1.1499999999999999</v>
      </c>
      <c r="S44" s="80">
        <f t="shared" si="49"/>
        <v>-7.7041424225247804E-2</v>
      </c>
      <c r="T44" s="304">
        <v>77.174999999999997</v>
      </c>
      <c r="U44" s="84">
        <f>T44/$B$42</f>
        <v>0.13275843383753155</v>
      </c>
      <c r="V44" s="85">
        <f t="shared" si="50"/>
        <v>-9.2720000000000056</v>
      </c>
      <c r="W44" s="86">
        <f t="shared" si="51"/>
        <v>-1.59</v>
      </c>
      <c r="X44" s="84">
        <f t="shared" si="52"/>
        <v>-0.10725646928175651</v>
      </c>
      <c r="Y44" s="197">
        <v>64.798000000000002</v>
      </c>
      <c r="Z44" s="87">
        <f>Y44/$B$42</f>
        <v>0.11146719787242462</v>
      </c>
      <c r="AA44" s="88">
        <f t="shared" si="53"/>
        <v>-21.649000000000001</v>
      </c>
      <c r="AB44" s="89">
        <f t="shared" si="54"/>
        <v>-3.72</v>
      </c>
      <c r="AC44" s="87">
        <f t="shared" si="55"/>
        <v>-0.25043089985771627</v>
      </c>
      <c r="AD44" s="142">
        <v>62.670999999999999</v>
      </c>
      <c r="AE44" s="91">
        <f>AD44/$B$42</f>
        <v>0.10780827738298594</v>
      </c>
      <c r="AF44" s="92">
        <f t="shared" si="56"/>
        <v>-23.776000000000003</v>
      </c>
      <c r="AG44" s="93">
        <f t="shared" si="57"/>
        <v>-4.09</v>
      </c>
      <c r="AH44" s="91">
        <f t="shared" si="58"/>
        <v>-0.2750355709278518</v>
      </c>
      <c r="AI44" s="144">
        <v>50.62</v>
      </c>
      <c r="AJ44" s="95">
        <f>AI44/$B$42</f>
        <v>8.7077835061300249E-2</v>
      </c>
      <c r="AK44" s="96">
        <f t="shared" si="59"/>
        <v>-35.827000000000005</v>
      </c>
      <c r="AL44" s="97">
        <f t="shared" si="60"/>
        <v>-6.16</v>
      </c>
      <c r="AM44" s="95">
        <f t="shared" si="61"/>
        <v>-0.41443890476245565</v>
      </c>
      <c r="AN44" s="146">
        <v>82.769000000000005</v>
      </c>
      <c r="AO44" s="99">
        <f>AN44/$B$42</f>
        <v>0.14238137752249627</v>
      </c>
      <c r="AP44" s="100">
        <f t="shared" si="62"/>
        <v>-3.6779999999999973</v>
      </c>
      <c r="AQ44" s="101">
        <f t="shared" si="63"/>
        <v>-0.63</v>
      </c>
      <c r="AR44" s="99">
        <f t="shared" si="64"/>
        <v>-4.2546300045114317E-2</v>
      </c>
      <c r="AS44" s="203">
        <v>80.504000000000005</v>
      </c>
      <c r="AT44" s="103">
        <f>AS44/$B$42</f>
        <v>0.13848506585884859</v>
      </c>
      <c r="AU44" s="104">
        <f t="shared" si="65"/>
        <v>-5.9429999999999978</v>
      </c>
      <c r="AV44" s="105">
        <f t="shared" si="66"/>
        <v>-1.02</v>
      </c>
      <c r="AW44" s="103">
        <f t="shared" si="67"/>
        <v>-6.8747324950547709E-2</v>
      </c>
    </row>
    <row r="45" spans="1:49" s="106" customFormat="1" x14ac:dyDescent="0.3">
      <c r="A45" s="192" t="s">
        <v>46</v>
      </c>
      <c r="B45" s="195"/>
      <c r="C45" s="71">
        <v>286.49099999999999</v>
      </c>
      <c r="D45" s="72">
        <f t="shared" si="68"/>
        <v>0.49282923833557823</v>
      </c>
      <c r="E45" s="134">
        <v>286.49099999999999</v>
      </c>
      <c r="F45" s="74">
        <f>E45/$B$42</f>
        <v>0.49282923833557823</v>
      </c>
      <c r="G45" s="73">
        <f t="shared" si="41"/>
        <v>0</v>
      </c>
      <c r="H45" s="75">
        <f t="shared" si="42"/>
        <v>0</v>
      </c>
      <c r="I45" s="74">
        <f t="shared" si="43"/>
        <v>0</v>
      </c>
      <c r="J45" s="349">
        <v>286.49099999999999</v>
      </c>
      <c r="K45" s="174">
        <f>J45/$B$42</f>
        <v>0.49282923833557823</v>
      </c>
      <c r="L45" s="175">
        <f t="shared" si="44"/>
        <v>0</v>
      </c>
      <c r="M45" s="176">
        <f t="shared" si="45"/>
        <v>0</v>
      </c>
      <c r="N45" s="174">
        <f t="shared" si="46"/>
        <v>0</v>
      </c>
      <c r="O45" s="276">
        <v>282.495</v>
      </c>
      <c r="P45" s="80">
        <f>O45/$B$42</f>
        <v>0.48595521563891775</v>
      </c>
      <c r="Q45" s="81">
        <f t="shared" si="47"/>
        <v>-3.9959999999999809</v>
      </c>
      <c r="R45" s="82">
        <f t="shared" si="48"/>
        <v>-0.69</v>
      </c>
      <c r="S45" s="80">
        <f t="shared" si="49"/>
        <v>-1.3948082138705862E-2</v>
      </c>
      <c r="T45" s="304">
        <v>277.34100000000001</v>
      </c>
      <c r="U45" s="84">
        <f>T45/$B$42</f>
        <v>0.47708917134998174</v>
      </c>
      <c r="V45" s="85">
        <f t="shared" si="50"/>
        <v>-9.1499999999999773</v>
      </c>
      <c r="W45" s="86">
        <f t="shared" si="51"/>
        <v>-1.57</v>
      </c>
      <c r="X45" s="84">
        <f t="shared" si="52"/>
        <v>-3.1938176068358089E-2</v>
      </c>
      <c r="Y45" s="197">
        <v>259.03500000000003</v>
      </c>
      <c r="Z45" s="87">
        <f>Y45/$B$42</f>
        <v>0.44559871602338824</v>
      </c>
      <c r="AA45" s="88">
        <f t="shared" si="53"/>
        <v>-27.45599999999996</v>
      </c>
      <c r="AB45" s="89">
        <f t="shared" si="54"/>
        <v>-4.72</v>
      </c>
      <c r="AC45" s="87">
        <f t="shared" si="55"/>
        <v>-9.5835471271348699E-2</v>
      </c>
      <c r="AD45" s="142">
        <v>255.73500000000001</v>
      </c>
      <c r="AE45" s="91">
        <f>AD45/$B$42</f>
        <v>0.43992197055317311</v>
      </c>
      <c r="AF45" s="92">
        <f t="shared" si="56"/>
        <v>-30.755999999999972</v>
      </c>
      <c r="AG45" s="93">
        <f t="shared" si="57"/>
        <v>-5.29</v>
      </c>
      <c r="AH45" s="91">
        <f t="shared" si="58"/>
        <v>-0.10735415772223202</v>
      </c>
      <c r="AI45" s="144">
        <v>226.54</v>
      </c>
      <c r="AJ45" s="95">
        <f>AI45/$B$42</f>
        <v>0.38969997540076962</v>
      </c>
      <c r="AK45" s="96">
        <f t="shared" si="59"/>
        <v>-59.950999999999993</v>
      </c>
      <c r="AL45" s="97">
        <f t="shared" si="60"/>
        <v>-10.31</v>
      </c>
      <c r="AM45" s="95">
        <f t="shared" si="61"/>
        <v>-0.20925962770209186</v>
      </c>
      <c r="AN45" s="146">
        <v>286.38799999999998</v>
      </c>
      <c r="AO45" s="99">
        <f>AN45/$B$42</f>
        <v>0.49265205506787152</v>
      </c>
      <c r="AP45" s="100">
        <f t="shared" si="62"/>
        <v>-0.10300000000000864</v>
      </c>
      <c r="AQ45" s="101">
        <f t="shared" si="63"/>
        <v>-0.02</v>
      </c>
      <c r="AR45" s="99">
        <f t="shared" si="64"/>
        <v>-3.5952263770941721E-4</v>
      </c>
      <c r="AS45" s="203">
        <v>281.649</v>
      </c>
      <c r="AT45" s="103">
        <f>AS45/$B$42</f>
        <v>0.48449990452746255</v>
      </c>
      <c r="AU45" s="104">
        <f t="shared" si="65"/>
        <v>-4.8419999999999845</v>
      </c>
      <c r="AV45" s="105">
        <f t="shared" si="66"/>
        <v>-0.83</v>
      </c>
      <c r="AW45" s="103">
        <f t="shared" si="67"/>
        <v>-1.690105448338686E-2</v>
      </c>
    </row>
    <row r="46" spans="1:49" s="106" customFormat="1" x14ac:dyDescent="0.3">
      <c r="A46" s="192" t="s">
        <v>47</v>
      </c>
      <c r="B46" s="195"/>
      <c r="C46" s="71">
        <v>398.41899999999998</v>
      </c>
      <c r="D46" s="72">
        <f t="shared" si="68"/>
        <v>0.68537068287807557</v>
      </c>
      <c r="E46" s="134">
        <v>398.41899999999998</v>
      </c>
      <c r="F46" s="74">
        <f>E46/$B$42</f>
        <v>0.68537068287807557</v>
      </c>
      <c r="G46" s="73">
        <f t="shared" si="41"/>
        <v>0</v>
      </c>
      <c r="H46" s="75">
        <f t="shared" si="42"/>
        <v>0</v>
      </c>
      <c r="I46" s="74">
        <f t="shared" si="43"/>
        <v>0</v>
      </c>
      <c r="J46" s="349">
        <v>398.41899999999998</v>
      </c>
      <c r="K46" s="174">
        <f>J46/$B$42</f>
        <v>0.68537068287807557</v>
      </c>
      <c r="L46" s="175">
        <f t="shared" si="44"/>
        <v>0</v>
      </c>
      <c r="M46" s="176">
        <f t="shared" si="45"/>
        <v>0</v>
      </c>
      <c r="N46" s="174">
        <f t="shared" si="46"/>
        <v>0</v>
      </c>
      <c r="O46" s="276">
        <v>398.11799999999999</v>
      </c>
      <c r="P46" s="80">
        <f>O46/$B$42</f>
        <v>0.68485289488215595</v>
      </c>
      <c r="Q46" s="81">
        <f t="shared" si="47"/>
        <v>-0.30099999999998772</v>
      </c>
      <c r="R46" s="82">
        <f t="shared" si="48"/>
        <v>-0.05</v>
      </c>
      <c r="S46" s="80">
        <f t="shared" si="49"/>
        <v>-7.5548605864677069E-4</v>
      </c>
      <c r="T46" s="304">
        <v>396.42099999999999</v>
      </c>
      <c r="U46" s="84">
        <f>T46/$B$42</f>
        <v>0.68193367152974527</v>
      </c>
      <c r="V46" s="85">
        <f t="shared" si="50"/>
        <v>-1.9979999999999905</v>
      </c>
      <c r="W46" s="86">
        <f t="shared" si="51"/>
        <v>-0.34</v>
      </c>
      <c r="X46" s="84">
        <f t="shared" si="52"/>
        <v>-5.0148210803199408E-3</v>
      </c>
      <c r="Y46" s="197">
        <v>387.666</v>
      </c>
      <c r="Z46" s="87">
        <f>Y46/$B$42</f>
        <v>0.66687309377467452</v>
      </c>
      <c r="AA46" s="88">
        <f t="shared" si="53"/>
        <v>-10.752999999999986</v>
      </c>
      <c r="AB46" s="89">
        <f t="shared" si="54"/>
        <v>-1.85</v>
      </c>
      <c r="AC46" s="87">
        <f t="shared" si="55"/>
        <v>-2.6989174713053309E-2</v>
      </c>
      <c r="AD46" s="142">
        <v>387.25599999999997</v>
      </c>
      <c r="AE46" s="91">
        <f>AD46/$B$42</f>
        <v>0.66616780115564778</v>
      </c>
      <c r="AF46" s="92">
        <f t="shared" si="56"/>
        <v>-11.163000000000011</v>
      </c>
      <c r="AG46" s="93">
        <f t="shared" si="57"/>
        <v>-1.92</v>
      </c>
      <c r="AH46" s="91">
        <f t="shared" si="58"/>
        <v>-2.8018242101907818E-2</v>
      </c>
      <c r="AI46" s="144">
        <v>370.05700000000002</v>
      </c>
      <c r="AJ46" s="95">
        <f>AI46/$B$42</f>
        <v>0.63658163590042649</v>
      </c>
      <c r="AK46" s="96">
        <f t="shared" si="59"/>
        <v>-28.361999999999966</v>
      </c>
      <c r="AL46" s="97">
        <f t="shared" si="60"/>
        <v>-4.88</v>
      </c>
      <c r="AM46" s="95">
        <f t="shared" si="61"/>
        <v>-7.1186364104121463E-2</v>
      </c>
      <c r="AN46" s="146">
        <v>398.41899999999998</v>
      </c>
      <c r="AO46" s="99">
        <f>AN46/$B$42</f>
        <v>0.68537068287807557</v>
      </c>
      <c r="AP46" s="100">
        <f t="shared" si="62"/>
        <v>0</v>
      </c>
      <c r="AQ46" s="101">
        <f t="shared" si="63"/>
        <v>0</v>
      </c>
      <c r="AR46" s="99">
        <f t="shared" si="64"/>
        <v>0</v>
      </c>
      <c r="AS46" s="203">
        <v>397.53699999999998</v>
      </c>
      <c r="AT46" s="103">
        <f>AS46/$B$42</f>
        <v>0.68385344363421807</v>
      </c>
      <c r="AU46" s="104">
        <f t="shared" si="65"/>
        <v>-0.882000000000005</v>
      </c>
      <c r="AV46" s="105">
        <f t="shared" si="66"/>
        <v>-0.15</v>
      </c>
      <c r="AW46" s="103">
        <f t="shared" si="67"/>
        <v>-2.2137498462673844E-3</v>
      </c>
    </row>
    <row r="47" spans="1:49" s="106" customFormat="1" x14ac:dyDescent="0.3">
      <c r="A47" s="191" t="s">
        <v>29</v>
      </c>
      <c r="B47" s="195">
        <v>995.53099999999995</v>
      </c>
      <c r="C47" s="71"/>
      <c r="D47" s="72"/>
      <c r="E47" s="134"/>
      <c r="F47" s="74"/>
      <c r="G47" s="73"/>
      <c r="H47" s="148"/>
      <c r="I47" s="74"/>
      <c r="J47" s="349"/>
      <c r="K47" s="174"/>
      <c r="L47" s="175"/>
      <c r="M47" s="177"/>
      <c r="N47" s="174"/>
      <c r="O47" s="276"/>
      <c r="P47" s="80"/>
      <c r="Q47" s="81"/>
      <c r="R47" s="178"/>
      <c r="S47" s="80"/>
      <c r="T47" s="304"/>
      <c r="U47" s="84"/>
      <c r="V47" s="85"/>
      <c r="W47" s="179"/>
      <c r="X47" s="84"/>
      <c r="Y47" s="197"/>
      <c r="Z47" s="87"/>
      <c r="AA47" s="88"/>
      <c r="AB47" s="180"/>
      <c r="AC47" s="87"/>
      <c r="AD47" s="142"/>
      <c r="AE47" s="91"/>
      <c r="AF47" s="92"/>
      <c r="AG47" s="181"/>
      <c r="AH47" s="91"/>
      <c r="AI47" s="144"/>
      <c r="AJ47" s="95"/>
      <c r="AK47" s="96"/>
      <c r="AL47" s="182"/>
      <c r="AM47" s="95"/>
      <c r="AN47" s="146"/>
      <c r="AO47" s="99"/>
      <c r="AP47" s="100"/>
      <c r="AQ47" s="183"/>
      <c r="AR47" s="99"/>
      <c r="AS47" s="203"/>
      <c r="AT47" s="103"/>
      <c r="AU47" s="104"/>
      <c r="AV47" s="184"/>
      <c r="AW47" s="103"/>
    </row>
    <row r="48" spans="1:49" s="106" customFormat="1" x14ac:dyDescent="0.3">
      <c r="A48" s="192" t="s">
        <v>44</v>
      </c>
      <c r="B48" s="195"/>
      <c r="C48" s="71">
        <v>27.625</v>
      </c>
      <c r="D48" s="72">
        <f>C48/$B$47</f>
        <v>2.7749010327152043E-2</v>
      </c>
      <c r="E48" s="134">
        <v>25.044</v>
      </c>
      <c r="F48" s="74">
        <f>E48/$B$47</f>
        <v>2.5156424059120209E-2</v>
      </c>
      <c r="G48" s="73">
        <f t="shared" ref="G48:G51" si="69">E48-$C48</f>
        <v>-2.5809999999999995</v>
      </c>
      <c r="H48" s="75">
        <f t="shared" ref="H48:H51" si="70">ROUND((F48-$D48)*100,2)</f>
        <v>-0.26</v>
      </c>
      <c r="I48" s="74">
        <f t="shared" ref="I48:I51" si="71">(E48-$C48)/$C48</f>
        <v>-9.3429864253393641E-2</v>
      </c>
      <c r="J48" s="349">
        <v>27.625</v>
      </c>
      <c r="K48" s="174">
        <f>J48/$B$47</f>
        <v>2.7749010327152043E-2</v>
      </c>
      <c r="L48" s="175">
        <f t="shared" ref="L48:L51" si="72">J48-$C48</f>
        <v>0</v>
      </c>
      <c r="M48" s="176">
        <f t="shared" ref="M48:M51" si="73">ROUND((K48-$D48)*100,2)</f>
        <v>0</v>
      </c>
      <c r="N48" s="174">
        <f t="shared" ref="N48:N51" si="74">(J48-$C48)/$C48</f>
        <v>0</v>
      </c>
      <c r="O48" s="276">
        <v>23.32</v>
      </c>
      <c r="P48" s="80">
        <f>O48/$B$47</f>
        <v>2.34246849168936E-2</v>
      </c>
      <c r="Q48" s="81">
        <f t="shared" ref="Q48:Q51" si="75">O48-$C48</f>
        <v>-4.3049999999999997</v>
      </c>
      <c r="R48" s="82">
        <f t="shared" ref="R48:R51" si="76">ROUND((P48-$D48)*100,2)</f>
        <v>-0.43</v>
      </c>
      <c r="S48" s="80">
        <f t="shared" ref="S48:S51" si="77">(O48-$C48)/$C48</f>
        <v>-0.15583710407239817</v>
      </c>
      <c r="T48" s="304">
        <v>22.777000000000001</v>
      </c>
      <c r="U48" s="84">
        <f>T48/$B$47</f>
        <v>2.2879247356435914E-2</v>
      </c>
      <c r="V48" s="85">
        <f t="shared" ref="V48:V51" si="78">T48-$C48</f>
        <v>-4.847999999999999</v>
      </c>
      <c r="W48" s="86">
        <f t="shared" ref="W48:W51" si="79">ROUND((U48-$D48)*100,2)</f>
        <v>-0.49</v>
      </c>
      <c r="X48" s="84">
        <f t="shared" ref="X48:X51" si="80">(T48-$C48)/$C48</f>
        <v>-0.17549321266968321</v>
      </c>
      <c r="Y48" s="197">
        <v>17.506</v>
      </c>
      <c r="Z48" s="87">
        <f>Y48/$B$47</f>
        <v>1.758458551265606E-2</v>
      </c>
      <c r="AA48" s="88">
        <f t="shared" ref="AA48:AA51" si="81">Y48-$C48</f>
        <v>-10.119</v>
      </c>
      <c r="AB48" s="89">
        <f t="shared" ref="AB48:AB51" si="82">ROUND((Z48-$D48)*100,2)</f>
        <v>-1.02</v>
      </c>
      <c r="AC48" s="87">
        <f t="shared" ref="AC48:AC51" si="83">(Y48-$C48)/$C48</f>
        <v>-0.36629864253393662</v>
      </c>
      <c r="AD48" s="142">
        <v>17.238</v>
      </c>
      <c r="AE48" s="91">
        <f>AD48/$B$47</f>
        <v>1.7315382444142876E-2</v>
      </c>
      <c r="AF48" s="92">
        <f t="shared" ref="AF48:AF51" si="84">AD48-$C48</f>
        <v>-10.387</v>
      </c>
      <c r="AG48" s="93">
        <f t="shared" ref="AG48:AG51" si="85">ROUND((AE48-$D48)*100,2)</f>
        <v>-1.04</v>
      </c>
      <c r="AH48" s="91">
        <f t="shared" ref="AH48:AH51" si="86">(AD48-$C48)/$C48</f>
        <v>-0.376</v>
      </c>
      <c r="AI48" s="144">
        <v>15.922000000000001</v>
      </c>
      <c r="AJ48" s="95">
        <f>AI48/$B$47</f>
        <v>1.5993474839055742E-2</v>
      </c>
      <c r="AK48" s="96">
        <f t="shared" ref="AK48:AK51" si="87">AI48-$C48</f>
        <v>-11.702999999999999</v>
      </c>
      <c r="AL48" s="97">
        <f t="shared" ref="AL48:AL51" si="88">ROUND((AJ48-$D48)*100,2)</f>
        <v>-1.18</v>
      </c>
      <c r="AM48" s="95">
        <f t="shared" ref="AM48:AM51" si="89">(AI48-$C48)/$C48</f>
        <v>-0.42363800904977372</v>
      </c>
      <c r="AN48" s="146">
        <v>25.044</v>
      </c>
      <c r="AO48" s="99">
        <f>AN48/$B$47</f>
        <v>2.5156424059120209E-2</v>
      </c>
      <c r="AP48" s="100">
        <f t="shared" ref="AP48:AP51" si="90">AN48-$C48</f>
        <v>-2.5809999999999995</v>
      </c>
      <c r="AQ48" s="101">
        <f t="shared" ref="AQ48:AQ51" si="91">ROUND((AO48-$D48)*100,2)</f>
        <v>-0.26</v>
      </c>
      <c r="AR48" s="99">
        <f t="shared" ref="AR48:AR51" si="92">(AN48-$C48)/$C48</f>
        <v>-9.3429864253393641E-2</v>
      </c>
      <c r="AS48" s="203">
        <v>23.777000000000001</v>
      </c>
      <c r="AT48" s="103">
        <f>AS48/$B$47</f>
        <v>2.3883736418052279E-2</v>
      </c>
      <c r="AU48" s="104">
        <f t="shared" ref="AU48:AU51" si="93">AS48-$C48</f>
        <v>-3.847999999999999</v>
      </c>
      <c r="AV48" s="105">
        <f t="shared" ref="AV48:AV51" si="94">ROUND((AT48-$D48)*100,2)</f>
        <v>-0.39</v>
      </c>
      <c r="AW48" s="103">
        <f t="shared" ref="AW48:AW51" si="95">(AS48-$C48)/$C48</f>
        <v>-0.13929411764705879</v>
      </c>
    </row>
    <row r="49" spans="1:49" s="106" customFormat="1" x14ac:dyDescent="0.3">
      <c r="A49" s="192" t="s">
        <v>45</v>
      </c>
      <c r="B49" s="195"/>
      <c r="C49" s="71">
        <v>189.03700000000001</v>
      </c>
      <c r="D49" s="72">
        <f>C49/$B$47</f>
        <v>0.18988559874077252</v>
      </c>
      <c r="E49" s="134">
        <v>186.74</v>
      </c>
      <c r="F49" s="74">
        <f>E49/$B$47</f>
        <v>0.18757828736623974</v>
      </c>
      <c r="G49" s="73">
        <f t="shared" si="69"/>
        <v>-2.296999999999997</v>
      </c>
      <c r="H49" s="75">
        <f t="shared" si="70"/>
        <v>-0.23</v>
      </c>
      <c r="I49" s="74">
        <f t="shared" si="71"/>
        <v>-1.2151060374424039E-2</v>
      </c>
      <c r="J49" s="349">
        <v>189.03700000000001</v>
      </c>
      <c r="K49" s="174">
        <f>J49/$B$47</f>
        <v>0.18988559874077252</v>
      </c>
      <c r="L49" s="175">
        <f t="shared" si="72"/>
        <v>0</v>
      </c>
      <c r="M49" s="176">
        <f t="shared" si="73"/>
        <v>0</v>
      </c>
      <c r="N49" s="174">
        <f t="shared" si="74"/>
        <v>0</v>
      </c>
      <c r="O49" s="276">
        <v>178.85</v>
      </c>
      <c r="P49" s="80">
        <f>O49/$B$47</f>
        <v>0.17965286867008662</v>
      </c>
      <c r="Q49" s="81">
        <f t="shared" si="75"/>
        <v>-10.187000000000012</v>
      </c>
      <c r="R49" s="82">
        <f t="shared" si="76"/>
        <v>-1.02</v>
      </c>
      <c r="S49" s="80">
        <f t="shared" si="77"/>
        <v>-5.3888921216481492E-2</v>
      </c>
      <c r="T49" s="304">
        <v>171.16499999999999</v>
      </c>
      <c r="U49" s="84">
        <f>T49/$B$47</f>
        <v>0.17193337023156485</v>
      </c>
      <c r="V49" s="85">
        <f t="shared" si="78"/>
        <v>-17.872000000000014</v>
      </c>
      <c r="W49" s="86">
        <f t="shared" si="79"/>
        <v>-1.8</v>
      </c>
      <c r="X49" s="84">
        <f t="shared" si="80"/>
        <v>-9.4542338272401771E-2</v>
      </c>
      <c r="Y49" s="197">
        <v>148.46299999999999</v>
      </c>
      <c r="Z49" s="87">
        <f>Y49/$B$47</f>
        <v>0.14912945955475018</v>
      </c>
      <c r="AA49" s="88">
        <f t="shared" si="81"/>
        <v>-40.574000000000012</v>
      </c>
      <c r="AB49" s="89">
        <f t="shared" si="82"/>
        <v>-4.08</v>
      </c>
      <c r="AC49" s="87">
        <f t="shared" si="83"/>
        <v>-0.21463523014013136</v>
      </c>
      <c r="AD49" s="142">
        <v>142.649</v>
      </c>
      <c r="AE49" s="91">
        <f>AD49/$B$47</f>
        <v>0.14328936015051266</v>
      </c>
      <c r="AF49" s="92">
        <f t="shared" si="84"/>
        <v>-46.388000000000005</v>
      </c>
      <c r="AG49" s="93">
        <f t="shared" si="85"/>
        <v>-4.66</v>
      </c>
      <c r="AH49" s="91">
        <f t="shared" si="86"/>
        <v>-0.24539111390891732</v>
      </c>
      <c r="AI49" s="144">
        <v>112.11499999999999</v>
      </c>
      <c r="AJ49" s="95">
        <f>AI49/$B$47</f>
        <v>0.1126182911431186</v>
      </c>
      <c r="AK49" s="96">
        <f t="shared" si="87"/>
        <v>-76.922000000000011</v>
      </c>
      <c r="AL49" s="97">
        <f t="shared" si="88"/>
        <v>-7.73</v>
      </c>
      <c r="AM49" s="95">
        <f t="shared" si="89"/>
        <v>-0.40691504837677284</v>
      </c>
      <c r="AN49" s="146">
        <v>185.83099999999999</v>
      </c>
      <c r="AO49" s="99">
        <f>AN49/$B$47</f>
        <v>0.18666520680923046</v>
      </c>
      <c r="AP49" s="100">
        <f t="shared" si="90"/>
        <v>-3.2060000000000173</v>
      </c>
      <c r="AQ49" s="101">
        <f t="shared" si="91"/>
        <v>-0.32</v>
      </c>
      <c r="AR49" s="99">
        <f t="shared" si="92"/>
        <v>-1.6959642821246724E-2</v>
      </c>
      <c r="AS49" s="203">
        <v>177.40799999999999</v>
      </c>
      <c r="AT49" s="103">
        <f>AS49/$B$47</f>
        <v>0.17820439544323582</v>
      </c>
      <c r="AU49" s="104">
        <f t="shared" si="93"/>
        <v>-11.629000000000019</v>
      </c>
      <c r="AV49" s="105">
        <f t="shared" si="94"/>
        <v>-1.17</v>
      </c>
      <c r="AW49" s="103">
        <f t="shared" si="95"/>
        <v>-6.1517057507260581E-2</v>
      </c>
    </row>
    <row r="50" spans="1:49" s="106" customFormat="1" x14ac:dyDescent="0.3">
      <c r="A50" s="192" t="s">
        <v>46</v>
      </c>
      <c r="B50" s="195"/>
      <c r="C50" s="71">
        <v>527.56299999999999</v>
      </c>
      <c r="D50" s="72">
        <f t="shared" ref="D50" si="96">C50/$B$47</f>
        <v>0.52993126281351366</v>
      </c>
      <c r="E50" s="134">
        <v>526.19399999999996</v>
      </c>
      <c r="F50" s="74">
        <f>E50/$B$47</f>
        <v>0.52855611728816076</v>
      </c>
      <c r="G50" s="73">
        <f t="shared" si="69"/>
        <v>-1.3690000000000282</v>
      </c>
      <c r="H50" s="75">
        <f t="shared" si="70"/>
        <v>-0.14000000000000001</v>
      </c>
      <c r="I50" s="74">
        <f t="shared" si="71"/>
        <v>-2.5949507452191077E-3</v>
      </c>
      <c r="J50" s="349">
        <v>527.56299999999999</v>
      </c>
      <c r="K50" s="174">
        <f>J50/$B$47</f>
        <v>0.52993126281351366</v>
      </c>
      <c r="L50" s="175">
        <f t="shared" si="72"/>
        <v>0</v>
      </c>
      <c r="M50" s="176">
        <f t="shared" si="73"/>
        <v>0</v>
      </c>
      <c r="N50" s="174">
        <f t="shared" si="74"/>
        <v>0</v>
      </c>
      <c r="O50" s="276">
        <v>522.99300000000005</v>
      </c>
      <c r="P50" s="80">
        <f>O50/$B$47</f>
        <v>0.52534074780192686</v>
      </c>
      <c r="Q50" s="81">
        <f t="shared" si="75"/>
        <v>-4.5699999999999363</v>
      </c>
      <c r="R50" s="82">
        <f t="shared" si="76"/>
        <v>-0.46</v>
      </c>
      <c r="S50" s="80">
        <f t="shared" si="77"/>
        <v>-8.6624725388246265E-3</v>
      </c>
      <c r="T50" s="304">
        <v>518.36800000000005</v>
      </c>
      <c r="U50" s="84">
        <f>T50/$B$47</f>
        <v>0.52069498589195118</v>
      </c>
      <c r="V50" s="85">
        <f t="shared" si="78"/>
        <v>-9.1949999999999363</v>
      </c>
      <c r="W50" s="86">
        <f t="shared" si="79"/>
        <v>-0.92</v>
      </c>
      <c r="X50" s="84">
        <f t="shared" si="80"/>
        <v>-1.7429198029429539E-2</v>
      </c>
      <c r="Y50" s="197">
        <v>482.74700000000001</v>
      </c>
      <c r="Z50" s="87">
        <f>Y50/$B$47</f>
        <v>0.48491408102811467</v>
      </c>
      <c r="AA50" s="88">
        <f t="shared" si="81"/>
        <v>-44.815999999999974</v>
      </c>
      <c r="AB50" s="89">
        <f t="shared" si="82"/>
        <v>-4.5</v>
      </c>
      <c r="AC50" s="87">
        <f t="shared" si="83"/>
        <v>-8.4949096126908014E-2</v>
      </c>
      <c r="AD50" s="142">
        <v>471.73700000000002</v>
      </c>
      <c r="AE50" s="91">
        <f>AD50/$B$47</f>
        <v>0.47385465645971853</v>
      </c>
      <c r="AF50" s="92">
        <f t="shared" si="84"/>
        <v>-55.825999999999965</v>
      </c>
      <c r="AG50" s="93">
        <f t="shared" si="85"/>
        <v>-5.61</v>
      </c>
      <c r="AH50" s="91">
        <f t="shared" si="86"/>
        <v>-0.10581864156508315</v>
      </c>
      <c r="AI50" s="144">
        <v>419.44600000000003</v>
      </c>
      <c r="AJ50" s="95">
        <f>AI50/$B$47</f>
        <v>0.42132891893873725</v>
      </c>
      <c r="AK50" s="96">
        <f t="shared" si="87"/>
        <v>-108.11699999999996</v>
      </c>
      <c r="AL50" s="97">
        <f t="shared" si="88"/>
        <v>-10.86</v>
      </c>
      <c r="AM50" s="95">
        <f t="shared" si="89"/>
        <v>-0.20493666159302296</v>
      </c>
      <c r="AN50" s="146">
        <v>526.15099999999995</v>
      </c>
      <c r="AO50" s="99">
        <f>AN50/$B$47</f>
        <v>0.52851292425851126</v>
      </c>
      <c r="AP50" s="100">
        <f t="shared" si="90"/>
        <v>-1.4120000000000346</v>
      </c>
      <c r="AQ50" s="101">
        <f t="shared" si="91"/>
        <v>-0.14000000000000001</v>
      </c>
      <c r="AR50" s="99">
        <f t="shared" si="92"/>
        <v>-2.6764575984290682E-3</v>
      </c>
      <c r="AS50" s="203">
        <v>521.57899999999995</v>
      </c>
      <c r="AT50" s="103">
        <f>AS50/$B$47</f>
        <v>0.52392040026880127</v>
      </c>
      <c r="AU50" s="104">
        <f t="shared" si="93"/>
        <v>-5.9840000000000373</v>
      </c>
      <c r="AV50" s="105">
        <f t="shared" si="94"/>
        <v>-0.6</v>
      </c>
      <c r="AW50" s="103">
        <f t="shared" si="95"/>
        <v>-1.134272115368219E-2</v>
      </c>
    </row>
    <row r="51" spans="1:49" s="106" customFormat="1" x14ac:dyDescent="0.3">
      <c r="A51" s="192" t="s">
        <v>47</v>
      </c>
      <c r="B51" s="195"/>
      <c r="C51" s="71">
        <v>715.94</v>
      </c>
      <c r="D51" s="72">
        <f>C51/$B$47</f>
        <v>0.71915389877361935</v>
      </c>
      <c r="E51" s="134">
        <v>715.94</v>
      </c>
      <c r="F51" s="74">
        <f>E51/$B$47</f>
        <v>0.71915389877361935</v>
      </c>
      <c r="G51" s="73">
        <f t="shared" si="69"/>
        <v>0</v>
      </c>
      <c r="H51" s="75">
        <f t="shared" si="70"/>
        <v>0</v>
      </c>
      <c r="I51" s="74">
        <f t="shared" si="71"/>
        <v>0</v>
      </c>
      <c r="J51" s="349">
        <v>715.94</v>
      </c>
      <c r="K51" s="174">
        <f>J51/$B$47</f>
        <v>0.71915389877361935</v>
      </c>
      <c r="L51" s="175">
        <f t="shared" si="72"/>
        <v>0</v>
      </c>
      <c r="M51" s="176">
        <f t="shared" si="73"/>
        <v>0</v>
      </c>
      <c r="N51" s="174">
        <f t="shared" si="74"/>
        <v>0</v>
      </c>
      <c r="O51" s="276">
        <v>714.20500000000004</v>
      </c>
      <c r="P51" s="80">
        <f>O51/$B$47</f>
        <v>0.717411110251715</v>
      </c>
      <c r="Q51" s="81">
        <f t="shared" si="75"/>
        <v>-1.7350000000000136</v>
      </c>
      <c r="R51" s="82">
        <f t="shared" si="76"/>
        <v>-0.17</v>
      </c>
      <c r="S51" s="80">
        <f t="shared" si="77"/>
        <v>-2.4233874347012506E-3</v>
      </c>
      <c r="T51" s="304">
        <v>710.74599999999998</v>
      </c>
      <c r="U51" s="84">
        <f>T51/$B$47</f>
        <v>0.71393658258758397</v>
      </c>
      <c r="V51" s="85">
        <f t="shared" si="78"/>
        <v>-5.1940000000000737</v>
      </c>
      <c r="W51" s="86">
        <f t="shared" si="79"/>
        <v>-0.52</v>
      </c>
      <c r="X51" s="84">
        <f t="shared" si="80"/>
        <v>-7.2547978880912831E-3</v>
      </c>
      <c r="Y51" s="197">
        <v>700.52</v>
      </c>
      <c r="Z51" s="87">
        <f>Y51/$B$47</f>
        <v>0.70366467744349503</v>
      </c>
      <c r="AA51" s="88">
        <f t="shared" si="81"/>
        <v>-15.420000000000073</v>
      </c>
      <c r="AB51" s="89">
        <f t="shared" si="82"/>
        <v>-1.55</v>
      </c>
      <c r="AC51" s="87">
        <f t="shared" si="83"/>
        <v>-2.1538117719362058E-2</v>
      </c>
      <c r="AD51" s="142">
        <v>696.28499999999997</v>
      </c>
      <c r="AE51" s="91">
        <f>AD51/$B$47</f>
        <v>0.69941066626754966</v>
      </c>
      <c r="AF51" s="92">
        <f t="shared" si="84"/>
        <v>-19.655000000000086</v>
      </c>
      <c r="AG51" s="93">
        <f t="shared" si="85"/>
        <v>-1.97</v>
      </c>
      <c r="AH51" s="91">
        <f t="shared" si="86"/>
        <v>-2.7453417884180358E-2</v>
      </c>
      <c r="AI51" s="144">
        <v>677.18100000000004</v>
      </c>
      <c r="AJ51" s="95">
        <f>AI51/$B$47</f>
        <v>0.68022090723443074</v>
      </c>
      <c r="AK51" s="96">
        <f t="shared" si="87"/>
        <v>-38.759000000000015</v>
      </c>
      <c r="AL51" s="97">
        <f t="shared" si="88"/>
        <v>-3.89</v>
      </c>
      <c r="AM51" s="95">
        <f t="shared" si="89"/>
        <v>-5.4137218202642695E-2</v>
      </c>
      <c r="AN51" s="146">
        <v>716.20500000000004</v>
      </c>
      <c r="AO51" s="99">
        <f>AN51/$B$47</f>
        <v>0.71942008837494775</v>
      </c>
      <c r="AP51" s="100">
        <f t="shared" si="90"/>
        <v>0.26499999999998636</v>
      </c>
      <c r="AQ51" s="101">
        <f t="shared" si="91"/>
        <v>0.03</v>
      </c>
      <c r="AR51" s="99">
        <f t="shared" si="92"/>
        <v>3.701427493923881E-4</v>
      </c>
      <c r="AS51" s="203">
        <v>712.36099999999999</v>
      </c>
      <c r="AT51" s="103">
        <f>AS51/$B$47</f>
        <v>0.71555883242209439</v>
      </c>
      <c r="AU51" s="104">
        <f t="shared" si="93"/>
        <v>-3.5790000000000646</v>
      </c>
      <c r="AV51" s="105">
        <f t="shared" si="94"/>
        <v>-0.36</v>
      </c>
      <c r="AW51" s="103">
        <f t="shared" si="95"/>
        <v>-4.9990222644356571E-3</v>
      </c>
    </row>
    <row r="52" spans="1:49" s="106" customFormat="1" x14ac:dyDescent="0.3">
      <c r="A52" s="191" t="s">
        <v>30</v>
      </c>
      <c r="B52" s="195">
        <v>1910.53</v>
      </c>
      <c r="C52" s="71"/>
      <c r="D52" s="72"/>
      <c r="E52" s="134"/>
      <c r="F52" s="74"/>
      <c r="G52" s="73"/>
      <c r="H52" s="148"/>
      <c r="I52" s="74"/>
      <c r="J52" s="349"/>
      <c r="K52" s="174"/>
      <c r="L52" s="175"/>
      <c r="M52" s="177"/>
      <c r="N52" s="174"/>
      <c r="O52" s="276"/>
      <c r="P52" s="80"/>
      <c r="Q52" s="81"/>
      <c r="R52" s="178"/>
      <c r="S52" s="80"/>
      <c r="T52" s="304"/>
      <c r="U52" s="84"/>
      <c r="V52" s="85"/>
      <c r="W52" s="179"/>
      <c r="X52" s="84"/>
      <c r="Y52" s="197"/>
      <c r="Z52" s="87"/>
      <c r="AA52" s="88"/>
      <c r="AB52" s="180"/>
      <c r="AC52" s="87"/>
      <c r="AD52" s="142"/>
      <c r="AE52" s="91"/>
      <c r="AF52" s="92"/>
      <c r="AG52" s="181"/>
      <c r="AH52" s="91"/>
      <c r="AI52" s="144"/>
      <c r="AJ52" s="95"/>
      <c r="AK52" s="96"/>
      <c r="AL52" s="182"/>
      <c r="AM52" s="95"/>
      <c r="AN52" s="146"/>
      <c r="AO52" s="99"/>
      <c r="AP52" s="100"/>
      <c r="AQ52" s="183"/>
      <c r="AR52" s="99"/>
      <c r="AS52" s="203"/>
      <c r="AT52" s="103"/>
      <c r="AU52" s="104"/>
      <c r="AV52" s="184"/>
      <c r="AW52" s="103"/>
    </row>
    <row r="53" spans="1:49" s="106" customFormat="1" x14ac:dyDescent="0.3">
      <c r="A53" s="192" t="s">
        <v>44</v>
      </c>
      <c r="B53" s="195"/>
      <c r="C53" s="71">
        <v>26.66</v>
      </c>
      <c r="D53" s="72">
        <f>C53/$B$52</f>
        <v>1.3954243063443129E-2</v>
      </c>
      <c r="E53" s="134">
        <v>25.917999999999999</v>
      </c>
      <c r="F53" s="74">
        <f>E53/$B$52</f>
        <v>1.3565869156726144E-2</v>
      </c>
      <c r="G53" s="73">
        <f t="shared" ref="G53:G56" si="97">E53-$C53</f>
        <v>-0.74200000000000088</v>
      </c>
      <c r="H53" s="75">
        <f t="shared" ref="H53:H56" si="98">ROUND((F53-$D53)*100,2)</f>
        <v>-0.04</v>
      </c>
      <c r="I53" s="74">
        <f t="shared" ref="I53:I56" si="99">(E53-$C53)/$C53</f>
        <v>-2.7831957989497409E-2</v>
      </c>
      <c r="J53" s="349">
        <v>26.66</v>
      </c>
      <c r="K53" s="174">
        <f>J53/$B$52</f>
        <v>1.3954243063443129E-2</v>
      </c>
      <c r="L53" s="175">
        <f t="shared" ref="L53:L56" si="100">J53-$C53</f>
        <v>0</v>
      </c>
      <c r="M53" s="176">
        <f t="shared" ref="M53:M56" si="101">ROUND((K53-$D53)*100,2)</f>
        <v>0</v>
      </c>
      <c r="N53" s="174">
        <f t="shared" ref="N53:N56" si="102">(J53-$C53)/$C53</f>
        <v>0</v>
      </c>
      <c r="O53" s="276">
        <v>24.321000000000002</v>
      </c>
      <c r="P53" s="80">
        <f>O53/$B$52</f>
        <v>1.2729975451837973E-2</v>
      </c>
      <c r="Q53" s="81">
        <f t="shared" ref="Q53:Q56" si="103">O53-$C53</f>
        <v>-2.3389999999999986</v>
      </c>
      <c r="R53" s="82">
        <f t="shared" ref="R53:R56" si="104">ROUND((P53-$D53)*100,2)</f>
        <v>-0.12</v>
      </c>
      <c r="S53" s="80">
        <f t="shared" ref="S53:S56" si="105">(O53-$C53)/$C53</f>
        <v>-8.7734433608402052E-2</v>
      </c>
      <c r="T53" s="304">
        <v>22.571000000000002</v>
      </c>
      <c r="U53" s="84">
        <f>T53/$B$52</f>
        <v>1.1813999256750746E-2</v>
      </c>
      <c r="V53" s="85">
        <f t="shared" ref="V53:V56" si="106">T53-$C53</f>
        <v>-4.0889999999999986</v>
      </c>
      <c r="W53" s="86">
        <f t="shared" ref="W53:W56" si="107">ROUND((U53-$D53)*100,2)</f>
        <v>-0.21</v>
      </c>
      <c r="X53" s="84">
        <f t="shared" ref="X53:X56" si="108">(T53-$C53)/$C53</f>
        <v>-0.15337584396099019</v>
      </c>
      <c r="Y53" s="197">
        <v>19.635000000000002</v>
      </c>
      <c r="Z53" s="87">
        <f>Y53/$B$52</f>
        <v>1.027725290887869E-2</v>
      </c>
      <c r="AA53" s="88">
        <f t="shared" ref="AA53:AA56" si="109">Y53-$C53</f>
        <v>-7.0249999999999986</v>
      </c>
      <c r="AB53" s="89">
        <f t="shared" ref="AB53:AB56" si="110">ROUND((Z53-$D53)*100,2)</f>
        <v>-0.37</v>
      </c>
      <c r="AC53" s="87">
        <f t="shared" ref="AC53:AC56" si="111">(Y53-$C53)/$C53</f>
        <v>-0.26350337584396094</v>
      </c>
      <c r="AD53" s="142">
        <v>19.608000000000001</v>
      </c>
      <c r="AE53" s="91">
        <f>AD53/$B$52</f>
        <v>1.0263120704725914E-2</v>
      </c>
      <c r="AF53" s="92">
        <f t="shared" ref="AF53:AF56" si="112">AD53-$C53</f>
        <v>-7.0519999999999996</v>
      </c>
      <c r="AG53" s="93">
        <f t="shared" ref="AG53:AG56" si="113">ROUND((AE53-$D53)*100,2)</f>
        <v>-0.37</v>
      </c>
      <c r="AH53" s="91">
        <f t="shared" ref="AH53:AH56" si="114">(AD53-$C53)/$C53</f>
        <v>-0.26451612903225807</v>
      </c>
      <c r="AI53" s="144">
        <v>14.621</v>
      </c>
      <c r="AJ53" s="95">
        <f>AI53/$B$52</f>
        <v>7.6528502562116275E-3</v>
      </c>
      <c r="AK53" s="96">
        <f t="shared" ref="AK53:AK56" si="115">AI53-$C53</f>
        <v>-12.039</v>
      </c>
      <c r="AL53" s="97">
        <f t="shared" ref="AL53:AL56" si="116">ROUND((AJ53-$D53)*100,2)</f>
        <v>-0.63</v>
      </c>
      <c r="AM53" s="95">
        <f t="shared" ref="AM53:AM56" si="117">(AI53-$C53)/$C53</f>
        <v>-0.45157539384846213</v>
      </c>
      <c r="AN53" s="146">
        <v>25.149000000000001</v>
      </c>
      <c r="AO53" s="99">
        <f>AN53/$B$52</f>
        <v>1.3163363045856386E-2</v>
      </c>
      <c r="AP53" s="100">
        <f t="shared" ref="AP53:AP56" si="118">AN53-$C53</f>
        <v>-1.5109999999999992</v>
      </c>
      <c r="AQ53" s="101">
        <f t="shared" ref="AQ53:AQ56" si="119">ROUND((AO53-$D53)*100,2)</f>
        <v>-0.08</v>
      </c>
      <c r="AR53" s="99">
        <f t="shared" ref="AR53:AR56" si="120">(AN53-$C53)/$C53</f>
        <v>-5.667666916729179E-2</v>
      </c>
      <c r="AS53" s="203">
        <v>24.731999999999999</v>
      </c>
      <c r="AT53" s="103">
        <f>AS53/$B$52</f>
        <v>1.2945099003941314E-2</v>
      </c>
      <c r="AU53" s="104">
        <f t="shared" ref="AU53:AU56" si="121">AS53-$C53</f>
        <v>-1.9280000000000008</v>
      </c>
      <c r="AV53" s="105">
        <f t="shared" ref="AV53:AV56" si="122">ROUND((AT53-$D53)*100,2)</f>
        <v>-0.1</v>
      </c>
      <c r="AW53" s="103">
        <f t="shared" ref="AW53:AW56" si="123">(AS53-$C53)/$C53</f>
        <v>-7.2318079519879994E-2</v>
      </c>
    </row>
    <row r="54" spans="1:49" s="106" customFormat="1" x14ac:dyDescent="0.3">
      <c r="A54" s="192" t="s">
        <v>45</v>
      </c>
      <c r="B54" s="195"/>
      <c r="C54" s="71">
        <v>165.70500000000001</v>
      </c>
      <c r="D54" s="72">
        <f t="shared" ref="D54:D56" si="124">C54/$B$52</f>
        <v>8.6732477375387987E-2</v>
      </c>
      <c r="E54" s="134">
        <v>161.93299999999999</v>
      </c>
      <c r="F54" s="74">
        <f>E54/$B$52</f>
        <v>8.475815611374854E-2</v>
      </c>
      <c r="G54" s="73">
        <f t="shared" si="97"/>
        <v>-3.7720000000000198</v>
      </c>
      <c r="H54" s="75">
        <f t="shared" si="98"/>
        <v>-0.2</v>
      </c>
      <c r="I54" s="74">
        <f t="shared" si="99"/>
        <v>-2.2763344497752146E-2</v>
      </c>
      <c r="J54" s="349">
        <v>165.70500000000001</v>
      </c>
      <c r="K54" s="174">
        <f>J54/$B$52</f>
        <v>8.6732477375387987E-2</v>
      </c>
      <c r="L54" s="175">
        <f t="shared" si="100"/>
        <v>0</v>
      </c>
      <c r="M54" s="176">
        <f t="shared" si="101"/>
        <v>0</v>
      </c>
      <c r="N54" s="174">
        <f t="shared" si="102"/>
        <v>0</v>
      </c>
      <c r="O54" s="276">
        <v>155.68799999999999</v>
      </c>
      <c r="P54" s="80">
        <f>O54/$B$52</f>
        <v>8.148942963470869E-2</v>
      </c>
      <c r="Q54" s="81">
        <f t="shared" si="103"/>
        <v>-10.017000000000024</v>
      </c>
      <c r="R54" s="82">
        <f t="shared" si="104"/>
        <v>-0.52</v>
      </c>
      <c r="S54" s="80">
        <f t="shared" si="105"/>
        <v>-6.0450801122476833E-2</v>
      </c>
      <c r="T54" s="304">
        <v>148.99700000000001</v>
      </c>
      <c r="U54" s="84">
        <f>T54/$B$52</f>
        <v>7.7987260079663764E-2</v>
      </c>
      <c r="V54" s="85">
        <f t="shared" si="106"/>
        <v>-16.707999999999998</v>
      </c>
      <c r="W54" s="86">
        <f t="shared" si="107"/>
        <v>-0.87</v>
      </c>
      <c r="X54" s="84">
        <f t="shared" si="108"/>
        <v>-0.10082978787604475</v>
      </c>
      <c r="Y54" s="197">
        <v>125.508</v>
      </c>
      <c r="Z54" s="87">
        <f>Y54/$B$52</f>
        <v>6.5692765881718684E-2</v>
      </c>
      <c r="AA54" s="88">
        <f t="shared" si="109"/>
        <v>-40.197000000000017</v>
      </c>
      <c r="AB54" s="89">
        <f t="shared" si="110"/>
        <v>-2.1</v>
      </c>
      <c r="AC54" s="87">
        <f t="shared" si="111"/>
        <v>-0.24258169638815977</v>
      </c>
      <c r="AD54" s="142">
        <v>122.961</v>
      </c>
      <c r="AE54" s="91">
        <f>AD54/$B$52</f>
        <v>6.4359627956640297E-2</v>
      </c>
      <c r="AF54" s="92">
        <f t="shared" si="112"/>
        <v>-42.744000000000014</v>
      </c>
      <c r="AG54" s="93">
        <f t="shared" si="113"/>
        <v>-2.2400000000000002</v>
      </c>
      <c r="AH54" s="91">
        <f t="shared" si="114"/>
        <v>-0.25795238526296738</v>
      </c>
      <c r="AI54" s="144">
        <v>80.222999999999999</v>
      </c>
      <c r="AJ54" s="95">
        <f>AI54/$B$52</f>
        <v>4.1989919027704353E-2</v>
      </c>
      <c r="AK54" s="96">
        <f t="shared" si="115"/>
        <v>-85.482000000000014</v>
      </c>
      <c r="AL54" s="97">
        <f t="shared" si="116"/>
        <v>-4.47</v>
      </c>
      <c r="AM54" s="95">
        <f t="shared" si="117"/>
        <v>-0.51586856160043459</v>
      </c>
      <c r="AN54" s="146">
        <v>160.24799999999999</v>
      </c>
      <c r="AO54" s="99">
        <f>AN54/$B$52</f>
        <v>8.3876201891621691E-2</v>
      </c>
      <c r="AP54" s="100">
        <f t="shared" si="118"/>
        <v>-5.4570000000000221</v>
      </c>
      <c r="AQ54" s="101">
        <f t="shared" si="119"/>
        <v>-0.28999999999999998</v>
      </c>
      <c r="AR54" s="99">
        <f t="shared" si="120"/>
        <v>-3.2932017742373629E-2</v>
      </c>
      <c r="AS54" s="203">
        <v>153.50299999999999</v>
      </c>
      <c r="AT54" s="103">
        <f>AS54/$B$52</f>
        <v>8.0345767928271208E-2</v>
      </c>
      <c r="AU54" s="104">
        <f t="shared" si="121"/>
        <v>-12.202000000000027</v>
      </c>
      <c r="AV54" s="105">
        <f t="shared" si="122"/>
        <v>-0.64</v>
      </c>
      <c r="AW54" s="103">
        <f t="shared" si="123"/>
        <v>-7.3636884825442964E-2</v>
      </c>
    </row>
    <row r="55" spans="1:49" s="106" customFormat="1" x14ac:dyDescent="0.3">
      <c r="A55" s="192" t="s">
        <v>46</v>
      </c>
      <c r="B55" s="195"/>
      <c r="C55" s="71">
        <v>439.315</v>
      </c>
      <c r="D55" s="72">
        <f t="shared" si="124"/>
        <v>0.2299440469398544</v>
      </c>
      <c r="E55" s="134">
        <v>438.54399999999998</v>
      </c>
      <c r="F55" s="74">
        <f>E55/$B$52</f>
        <v>0.22954049399904738</v>
      </c>
      <c r="G55" s="73">
        <f t="shared" si="97"/>
        <v>-0.77100000000001501</v>
      </c>
      <c r="H55" s="75">
        <f t="shared" si="98"/>
        <v>-0.04</v>
      </c>
      <c r="I55" s="74">
        <f t="shared" si="99"/>
        <v>-1.7550049508894871E-3</v>
      </c>
      <c r="J55" s="349">
        <v>439.315</v>
      </c>
      <c r="K55" s="174">
        <f>J55/$B$52</f>
        <v>0.2299440469398544</v>
      </c>
      <c r="L55" s="175">
        <f t="shared" si="100"/>
        <v>0</v>
      </c>
      <c r="M55" s="176">
        <f t="shared" si="101"/>
        <v>0</v>
      </c>
      <c r="N55" s="174">
        <f t="shared" si="102"/>
        <v>0</v>
      </c>
      <c r="O55" s="276">
        <v>431.1</v>
      </c>
      <c r="P55" s="80">
        <f>O55/$B$52</f>
        <v>0.22564419297263064</v>
      </c>
      <c r="Q55" s="81">
        <f t="shared" si="103"/>
        <v>-8.214999999999975</v>
      </c>
      <c r="R55" s="82">
        <f t="shared" si="104"/>
        <v>-0.43</v>
      </c>
      <c r="S55" s="80">
        <f t="shared" si="105"/>
        <v>-1.8699566370372001E-2</v>
      </c>
      <c r="T55" s="304">
        <v>422.78199999999998</v>
      </c>
      <c r="U55" s="84">
        <f>T55/$B$52</f>
        <v>0.22129042726363887</v>
      </c>
      <c r="V55" s="85">
        <f t="shared" si="106"/>
        <v>-16.533000000000015</v>
      </c>
      <c r="W55" s="86">
        <f t="shared" si="107"/>
        <v>-0.87</v>
      </c>
      <c r="X55" s="84">
        <f t="shared" si="108"/>
        <v>-3.763358865506531E-2</v>
      </c>
      <c r="Y55" s="197">
        <v>384.06799999999998</v>
      </c>
      <c r="Z55" s="87">
        <f>Y55/$B$52</f>
        <v>0.20102694016843492</v>
      </c>
      <c r="AA55" s="88">
        <f t="shared" si="109"/>
        <v>-55.247000000000014</v>
      </c>
      <c r="AB55" s="89">
        <f t="shared" si="110"/>
        <v>-2.89</v>
      </c>
      <c r="AC55" s="87">
        <f t="shared" si="111"/>
        <v>-0.12575714464564156</v>
      </c>
      <c r="AD55" s="142">
        <v>377.42500000000001</v>
      </c>
      <c r="AE55" s="91">
        <f>AD55/$B$52</f>
        <v>0.19754989453188382</v>
      </c>
      <c r="AF55" s="92">
        <f t="shared" si="112"/>
        <v>-61.889999999999986</v>
      </c>
      <c r="AG55" s="93">
        <f t="shared" si="113"/>
        <v>-3.24</v>
      </c>
      <c r="AH55" s="91">
        <f t="shared" si="114"/>
        <v>-0.14087841298384982</v>
      </c>
      <c r="AI55" s="144">
        <v>321.327</v>
      </c>
      <c r="AJ55" s="95">
        <f>AI55/$B$52</f>
        <v>0.16818736162216769</v>
      </c>
      <c r="AK55" s="96">
        <f t="shared" si="115"/>
        <v>-117.988</v>
      </c>
      <c r="AL55" s="97">
        <f t="shared" si="116"/>
        <v>-6.18</v>
      </c>
      <c r="AM55" s="95">
        <f t="shared" si="117"/>
        <v>-0.26857266426140697</v>
      </c>
      <c r="AN55" s="146">
        <v>435.69299999999998</v>
      </c>
      <c r="AO55" s="99">
        <f>AN55/$B$52</f>
        <v>0.22804823792350812</v>
      </c>
      <c r="AP55" s="100">
        <f t="shared" si="118"/>
        <v>-3.6220000000000141</v>
      </c>
      <c r="AQ55" s="101">
        <f t="shared" si="119"/>
        <v>-0.19</v>
      </c>
      <c r="AR55" s="99">
        <f t="shared" si="120"/>
        <v>-8.2446536084586561E-3</v>
      </c>
      <c r="AS55" s="203">
        <v>428.36599999999999</v>
      </c>
      <c r="AT55" s="103">
        <f>AS55/$B$52</f>
        <v>0.22421317644842007</v>
      </c>
      <c r="AU55" s="104">
        <f t="shared" si="121"/>
        <v>-10.949000000000012</v>
      </c>
      <c r="AV55" s="105">
        <f t="shared" si="122"/>
        <v>-0.56999999999999995</v>
      </c>
      <c r="AW55" s="103">
        <f t="shared" si="123"/>
        <v>-2.4922891319440522E-2</v>
      </c>
    </row>
    <row r="56" spans="1:49" s="106" customFormat="1" x14ac:dyDescent="0.3">
      <c r="A56" s="192" t="s">
        <v>47</v>
      </c>
      <c r="B56" s="195"/>
      <c r="C56" s="71">
        <v>697.38400000000001</v>
      </c>
      <c r="D56" s="72">
        <f t="shared" si="124"/>
        <v>0.3650212244769776</v>
      </c>
      <c r="E56" s="134">
        <v>697.05</v>
      </c>
      <c r="F56" s="74">
        <f>E56/$B$52</f>
        <v>0.36484640387745809</v>
      </c>
      <c r="G56" s="73">
        <f t="shared" si="97"/>
        <v>-0.33400000000006003</v>
      </c>
      <c r="H56" s="75">
        <f t="shared" si="98"/>
        <v>-0.02</v>
      </c>
      <c r="I56" s="74">
        <f t="shared" si="99"/>
        <v>-4.7893269705077837E-4</v>
      </c>
      <c r="J56" s="349">
        <v>697.28899999999999</v>
      </c>
      <c r="K56" s="174">
        <f>J56/$B$52</f>
        <v>0.3649715000549586</v>
      </c>
      <c r="L56" s="175">
        <f t="shared" si="100"/>
        <v>-9.5000000000027285E-2</v>
      </c>
      <c r="M56" s="176">
        <f t="shared" si="101"/>
        <v>0</v>
      </c>
      <c r="N56" s="174">
        <f t="shared" si="102"/>
        <v>-1.3622337191565519E-4</v>
      </c>
      <c r="O56" s="276">
        <v>692.28200000000004</v>
      </c>
      <c r="P56" s="80">
        <f>O56/$B$52</f>
        <v>0.36235076130707189</v>
      </c>
      <c r="Q56" s="81">
        <f t="shared" si="103"/>
        <v>-5.1019999999999754</v>
      </c>
      <c r="R56" s="82">
        <f t="shared" si="104"/>
        <v>-0.27</v>
      </c>
      <c r="S56" s="80">
        <f t="shared" si="105"/>
        <v>-7.3159120369838933E-3</v>
      </c>
      <c r="T56" s="304">
        <v>688.09299999999996</v>
      </c>
      <c r="U56" s="84">
        <f>T56/$B$52</f>
        <v>0.36015817600351735</v>
      </c>
      <c r="V56" s="85">
        <f t="shared" si="106"/>
        <v>-9.2910000000000537</v>
      </c>
      <c r="W56" s="86">
        <f t="shared" si="107"/>
        <v>-0.49</v>
      </c>
      <c r="X56" s="84">
        <f t="shared" si="108"/>
        <v>-1.3322645773347328E-2</v>
      </c>
      <c r="Y56" s="197">
        <v>657.45899999999995</v>
      </c>
      <c r="Z56" s="87">
        <f>Y56/$B$52</f>
        <v>0.34412388185477327</v>
      </c>
      <c r="AA56" s="88">
        <f t="shared" si="109"/>
        <v>-39.925000000000068</v>
      </c>
      <c r="AB56" s="89">
        <f t="shared" si="110"/>
        <v>-2.09</v>
      </c>
      <c r="AC56" s="87">
        <f t="shared" si="111"/>
        <v>-5.7249664460326116E-2</v>
      </c>
      <c r="AD56" s="142">
        <v>651.202</v>
      </c>
      <c r="AE56" s="91">
        <f>AD56/$B$52</f>
        <v>0.34084887439611</v>
      </c>
      <c r="AF56" s="92">
        <f t="shared" si="112"/>
        <v>-46.182000000000016</v>
      </c>
      <c r="AG56" s="93">
        <f t="shared" si="113"/>
        <v>-2.42</v>
      </c>
      <c r="AH56" s="91">
        <f t="shared" si="114"/>
        <v>-6.6221765913757724E-2</v>
      </c>
      <c r="AI56" s="144">
        <v>606.69299999999998</v>
      </c>
      <c r="AJ56" s="95">
        <f>AI56/$B$52</f>
        <v>0.31755219755774577</v>
      </c>
      <c r="AK56" s="96">
        <f t="shared" si="115"/>
        <v>-90.691000000000031</v>
      </c>
      <c r="AL56" s="97">
        <f t="shared" si="116"/>
        <v>-4.75</v>
      </c>
      <c r="AM56" s="95">
        <f t="shared" si="117"/>
        <v>-0.1300445665515699</v>
      </c>
      <c r="AN56" s="146">
        <v>695.34299999999996</v>
      </c>
      <c r="AO56" s="99">
        <f>AN56/$B$52</f>
        <v>0.36395293452602157</v>
      </c>
      <c r="AP56" s="100">
        <f t="shared" si="118"/>
        <v>-2.0410000000000537</v>
      </c>
      <c r="AQ56" s="101">
        <f t="shared" si="119"/>
        <v>-0.11</v>
      </c>
      <c r="AR56" s="99">
        <f t="shared" si="120"/>
        <v>-2.9266516008397865E-3</v>
      </c>
      <c r="AS56" s="203">
        <v>692.30200000000002</v>
      </c>
      <c r="AT56" s="103">
        <f>AS56/$B$52</f>
        <v>0.36236122960644429</v>
      </c>
      <c r="AU56" s="104">
        <f t="shared" si="121"/>
        <v>-5.0819999999999936</v>
      </c>
      <c r="AV56" s="105">
        <f t="shared" si="122"/>
        <v>-0.27</v>
      </c>
      <c r="AW56" s="103">
        <f t="shared" si="123"/>
        <v>-7.2872334323701056E-3</v>
      </c>
    </row>
    <row r="57" spans="1:49" s="106" customFormat="1" x14ac:dyDescent="0.3">
      <c r="A57" s="191" t="s">
        <v>31</v>
      </c>
      <c r="B57" s="195">
        <v>203.99799999999999</v>
      </c>
      <c r="C57" s="71"/>
      <c r="D57" s="72"/>
      <c r="E57" s="134"/>
      <c r="F57" s="74"/>
      <c r="G57" s="73"/>
      <c r="H57" s="148"/>
      <c r="I57" s="74"/>
      <c r="J57" s="349"/>
      <c r="K57" s="174"/>
      <c r="L57" s="175"/>
      <c r="M57" s="177"/>
      <c r="N57" s="174"/>
      <c r="O57" s="276"/>
      <c r="P57" s="80"/>
      <c r="Q57" s="81"/>
      <c r="R57" s="178"/>
      <c r="S57" s="80"/>
      <c r="T57" s="304"/>
      <c r="U57" s="84"/>
      <c r="V57" s="85"/>
      <c r="W57" s="179"/>
      <c r="X57" s="84"/>
      <c r="Y57" s="197"/>
      <c r="Z57" s="87"/>
      <c r="AA57" s="88"/>
      <c r="AB57" s="180"/>
      <c r="AC57" s="87"/>
      <c r="AD57" s="142"/>
      <c r="AE57" s="91"/>
      <c r="AF57" s="92"/>
      <c r="AG57" s="181"/>
      <c r="AH57" s="91"/>
      <c r="AI57" s="144"/>
      <c r="AJ57" s="95"/>
      <c r="AK57" s="96"/>
      <c r="AL57" s="182"/>
      <c r="AM57" s="95"/>
      <c r="AN57" s="146"/>
      <c r="AO57" s="99"/>
      <c r="AP57" s="100"/>
      <c r="AQ57" s="183"/>
      <c r="AR57" s="99"/>
      <c r="AS57" s="203"/>
      <c r="AT57" s="103"/>
      <c r="AU57" s="104"/>
      <c r="AV57" s="184"/>
      <c r="AW57" s="103"/>
    </row>
    <row r="58" spans="1:49" s="106" customFormat="1" x14ac:dyDescent="0.3">
      <c r="A58" s="192" t="s">
        <v>44</v>
      </c>
      <c r="B58" s="195"/>
      <c r="C58" s="71">
        <v>5.0090000000000003</v>
      </c>
      <c r="D58" s="72">
        <f>C58/$B$57</f>
        <v>2.4554162295708785E-2</v>
      </c>
      <c r="E58" s="134">
        <v>4.7409999999999997</v>
      </c>
      <c r="F58" s="74">
        <f>E58/$B$57</f>
        <v>2.324042392572476E-2</v>
      </c>
      <c r="G58" s="73">
        <f t="shared" ref="G58:G61" si="125">E58-$C58</f>
        <v>-0.26800000000000068</v>
      </c>
      <c r="H58" s="75">
        <f t="shared" ref="H58:H61" si="126">ROUND((F58-$D58)*100,2)</f>
        <v>-0.13</v>
      </c>
      <c r="I58" s="74">
        <f t="shared" ref="I58:I61" si="127">(E58-$C58)/$C58</f>
        <v>-5.3503693351966593E-2</v>
      </c>
      <c r="J58" s="349">
        <v>5.0090000000000003</v>
      </c>
      <c r="K58" s="174">
        <f>J58/$B$57</f>
        <v>2.4554162295708785E-2</v>
      </c>
      <c r="L58" s="175">
        <f t="shared" ref="L58:L61" si="128">J58-$C58</f>
        <v>0</v>
      </c>
      <c r="M58" s="176">
        <f t="shared" ref="M58:M61" si="129">ROUND((K58-$D58)*100,2)</f>
        <v>0</v>
      </c>
      <c r="N58" s="174">
        <f t="shared" ref="N58:N61" si="130">(J58-$C58)/$C58</f>
        <v>0</v>
      </c>
      <c r="O58" s="276">
        <v>4.2880000000000003</v>
      </c>
      <c r="P58" s="80">
        <f>O58/$B$57</f>
        <v>2.1019813919744314E-2</v>
      </c>
      <c r="Q58" s="81">
        <f t="shared" ref="Q58:Q61" si="131">O58-$C58</f>
        <v>-0.72100000000000009</v>
      </c>
      <c r="R58" s="82">
        <f t="shared" ref="R58:R61" si="132">ROUND((P58-$D58)*100,2)</f>
        <v>-0.35</v>
      </c>
      <c r="S58" s="80">
        <f t="shared" ref="S58:S61" si="133">(O58-$C58)/$C58</f>
        <v>-0.14394090636853665</v>
      </c>
      <c r="T58" s="304">
        <v>4.2160000000000002</v>
      </c>
      <c r="U58" s="84">
        <f>T58/$B$57</f>
        <v>2.0666869283032189E-2</v>
      </c>
      <c r="V58" s="85">
        <f t="shared" ref="V58:V61" si="134">T58-$C58</f>
        <v>-0.79300000000000015</v>
      </c>
      <c r="W58" s="86">
        <f t="shared" ref="W58:W61" si="135">ROUND((U58-$D58)*100,2)</f>
        <v>-0.39</v>
      </c>
      <c r="X58" s="84">
        <f t="shared" ref="X58:X61" si="136">(T58-$C58)/$C58</f>
        <v>-0.15831503294070676</v>
      </c>
      <c r="Y58" s="197">
        <v>3.9460000000000002</v>
      </c>
      <c r="Z58" s="87">
        <f>Y58/$B$57</f>
        <v>1.934332689536172E-2</v>
      </c>
      <c r="AA58" s="88">
        <f t="shared" ref="AA58:AA61" si="137">Y58-$C58</f>
        <v>-1.0630000000000002</v>
      </c>
      <c r="AB58" s="89">
        <f t="shared" ref="AB58:AB61" si="138">ROUND((Z58-$D58)*100,2)</f>
        <v>-0.52</v>
      </c>
      <c r="AC58" s="87">
        <f t="shared" ref="AC58:AC61" si="139">(Y58-$C58)/$C58</f>
        <v>-0.2122180075863446</v>
      </c>
      <c r="AD58" s="142">
        <v>3.9460000000000002</v>
      </c>
      <c r="AE58" s="91">
        <f>AD58/$B$57</f>
        <v>1.934332689536172E-2</v>
      </c>
      <c r="AF58" s="92">
        <f t="shared" ref="AF58:AF61" si="140">AD58-$C58</f>
        <v>-1.0630000000000002</v>
      </c>
      <c r="AG58" s="93">
        <f t="shared" ref="AG58:AG61" si="141">ROUND((AE58-$D58)*100,2)</f>
        <v>-0.52</v>
      </c>
      <c r="AH58" s="91">
        <f t="shared" ref="AH58:AH61" si="142">(AD58-$C58)/$C58</f>
        <v>-0.2122180075863446</v>
      </c>
      <c r="AI58" s="144">
        <v>2.8290000000000002</v>
      </c>
      <c r="AJ58" s="95">
        <f>AI58/$B$57</f>
        <v>1.3867783017480565E-2</v>
      </c>
      <c r="AK58" s="96">
        <f t="shared" ref="AK58:AK61" si="143">AI58-$C58</f>
        <v>-2.1800000000000002</v>
      </c>
      <c r="AL58" s="97">
        <f t="shared" ref="AL58:AL61" si="144">ROUND((AJ58-$D58)*100,2)</f>
        <v>-1.07</v>
      </c>
      <c r="AM58" s="95">
        <f t="shared" ref="AM58:AM61" si="145">(AI58-$C58)/$C58</f>
        <v>-0.43521661010181673</v>
      </c>
      <c r="AN58" s="146">
        <v>4.6349999999999998</v>
      </c>
      <c r="AO58" s="99">
        <f>AN58/$B$57</f>
        <v>2.2720810988343023E-2</v>
      </c>
      <c r="AP58" s="100">
        <f t="shared" ref="AP58:AP61" si="146">AN58-$C58</f>
        <v>-0.37400000000000055</v>
      </c>
      <c r="AQ58" s="101">
        <f t="shared" ref="AQ58:AQ61" si="147">ROUND((AO58-$D58)*100,2)</f>
        <v>-0.18</v>
      </c>
      <c r="AR58" s="99">
        <f t="shared" ref="AR58:AR61" si="148">(AN58-$C58)/$C58</f>
        <v>-7.466560191655032E-2</v>
      </c>
      <c r="AS58" s="203">
        <v>4.2160000000000002</v>
      </c>
      <c r="AT58" s="103">
        <f>AS58/$B$57</f>
        <v>2.0666869283032189E-2</v>
      </c>
      <c r="AU58" s="104">
        <f t="shared" ref="AU58:AU61" si="149">AS58-$C58</f>
        <v>-0.79300000000000015</v>
      </c>
      <c r="AV58" s="105">
        <f t="shared" ref="AV58:AV61" si="150">ROUND((AT58-$D58)*100,2)</f>
        <v>-0.39</v>
      </c>
      <c r="AW58" s="103">
        <f t="shared" ref="AW58:AW61" si="151">(AS58-$C58)/$C58</f>
        <v>-0.15831503294070676</v>
      </c>
    </row>
    <row r="59" spans="1:49" s="106" customFormat="1" x14ac:dyDescent="0.3">
      <c r="A59" s="192" t="s">
        <v>45</v>
      </c>
      <c r="B59" s="195"/>
      <c r="C59" s="71">
        <v>31.039000000000001</v>
      </c>
      <c r="D59" s="72">
        <f t="shared" ref="D59:D61" si="152">C59/$B$57</f>
        <v>0.15215345248482828</v>
      </c>
      <c r="E59" s="134">
        <v>29.895</v>
      </c>
      <c r="F59" s="74">
        <f>E59/$B$57</f>
        <v>0.14654555436818009</v>
      </c>
      <c r="G59" s="73">
        <f t="shared" si="125"/>
        <v>-1.1440000000000019</v>
      </c>
      <c r="H59" s="75">
        <f t="shared" si="126"/>
        <v>-0.56000000000000005</v>
      </c>
      <c r="I59" s="74">
        <f t="shared" si="127"/>
        <v>-3.6856857501852566E-2</v>
      </c>
      <c r="J59" s="349">
        <v>31.039000000000001</v>
      </c>
      <c r="K59" s="174">
        <f>J59/$B$57</f>
        <v>0.15215345248482828</v>
      </c>
      <c r="L59" s="175">
        <f t="shared" si="128"/>
        <v>0</v>
      </c>
      <c r="M59" s="176">
        <f t="shared" si="129"/>
        <v>0</v>
      </c>
      <c r="N59" s="174">
        <f t="shared" si="130"/>
        <v>0</v>
      </c>
      <c r="O59" s="276">
        <v>27.863</v>
      </c>
      <c r="P59" s="80">
        <f>O59/$B$57</f>
        <v>0.13658467239874902</v>
      </c>
      <c r="Q59" s="81">
        <f t="shared" si="131"/>
        <v>-3.1760000000000019</v>
      </c>
      <c r="R59" s="82">
        <f t="shared" si="132"/>
        <v>-1.56</v>
      </c>
      <c r="S59" s="80">
        <f t="shared" si="133"/>
        <v>-0.10232288411353464</v>
      </c>
      <c r="T59" s="304">
        <v>26.67</v>
      </c>
      <c r="U59" s="84">
        <f>T59/$B$57</f>
        <v>0.13073657584878284</v>
      </c>
      <c r="V59" s="85">
        <f t="shared" si="134"/>
        <v>-4.3689999999999998</v>
      </c>
      <c r="W59" s="86">
        <f t="shared" si="135"/>
        <v>-2.14</v>
      </c>
      <c r="X59" s="84">
        <f t="shared" si="136"/>
        <v>-0.14075840072167273</v>
      </c>
      <c r="Y59" s="197">
        <v>19.93</v>
      </c>
      <c r="Z59" s="87">
        <f>Y59/$B$57</f>
        <v>9.7697036245453395E-2</v>
      </c>
      <c r="AA59" s="88">
        <f t="shared" si="137"/>
        <v>-11.109000000000002</v>
      </c>
      <c r="AB59" s="89">
        <f t="shared" si="138"/>
        <v>-5.45</v>
      </c>
      <c r="AC59" s="87">
        <f t="shared" si="139"/>
        <v>-0.35790457166790174</v>
      </c>
      <c r="AD59" s="142">
        <v>19.346</v>
      </c>
      <c r="AE59" s="91">
        <f>AD59/$B$57</f>
        <v>9.4834263081010603E-2</v>
      </c>
      <c r="AF59" s="92">
        <f t="shared" si="140"/>
        <v>-11.693000000000001</v>
      </c>
      <c r="AG59" s="93">
        <f t="shared" si="141"/>
        <v>-5.73</v>
      </c>
      <c r="AH59" s="91">
        <f t="shared" si="142"/>
        <v>-0.37671961081220401</v>
      </c>
      <c r="AI59" s="144">
        <v>15.414</v>
      </c>
      <c r="AJ59" s="95">
        <f>AI59/$B$57</f>
        <v>7.5559564309454014E-2</v>
      </c>
      <c r="AK59" s="96">
        <f t="shared" si="143"/>
        <v>-15.625000000000002</v>
      </c>
      <c r="AL59" s="97">
        <f t="shared" si="144"/>
        <v>-7.66</v>
      </c>
      <c r="AM59" s="95">
        <f t="shared" si="145"/>
        <v>-0.50339894970843135</v>
      </c>
      <c r="AN59" s="146">
        <v>29.425000000000001</v>
      </c>
      <c r="AO59" s="99">
        <f>AN59/$B$57</f>
        <v>0.14424161021186482</v>
      </c>
      <c r="AP59" s="100">
        <f t="shared" si="146"/>
        <v>-1.6140000000000008</v>
      </c>
      <c r="AQ59" s="101">
        <f t="shared" si="147"/>
        <v>-0.79</v>
      </c>
      <c r="AR59" s="99">
        <f t="shared" si="148"/>
        <v>-5.1999097909082144E-2</v>
      </c>
      <c r="AS59" s="203">
        <v>28.806999999999999</v>
      </c>
      <c r="AT59" s="103">
        <f>AS59/$B$57</f>
        <v>0.14121216874675241</v>
      </c>
      <c r="AU59" s="104">
        <f t="shared" si="149"/>
        <v>-2.2320000000000029</v>
      </c>
      <c r="AV59" s="105">
        <f t="shared" si="150"/>
        <v>-1.0900000000000001</v>
      </c>
      <c r="AW59" s="103">
        <f t="shared" si="151"/>
        <v>-7.1909533167950082E-2</v>
      </c>
    </row>
    <row r="60" spans="1:49" s="106" customFormat="1" x14ac:dyDescent="0.3">
      <c r="A60" s="192" t="s">
        <v>46</v>
      </c>
      <c r="B60" s="195"/>
      <c r="C60" s="71">
        <v>73.614000000000004</v>
      </c>
      <c r="D60" s="72">
        <f t="shared" si="152"/>
        <v>0.3608564789850881</v>
      </c>
      <c r="E60" s="134">
        <v>73.552000000000007</v>
      </c>
      <c r="F60" s="74">
        <f>E60/$B$57</f>
        <v>0.36055255443680828</v>
      </c>
      <c r="G60" s="73">
        <f t="shared" si="125"/>
        <v>-6.1999999999997613E-2</v>
      </c>
      <c r="H60" s="75">
        <f t="shared" si="126"/>
        <v>-0.03</v>
      </c>
      <c r="I60" s="74">
        <f t="shared" si="127"/>
        <v>-8.4223109734558117E-4</v>
      </c>
      <c r="J60" s="349">
        <v>73.614000000000004</v>
      </c>
      <c r="K60" s="174">
        <f>J60/$B$57</f>
        <v>0.3608564789850881</v>
      </c>
      <c r="L60" s="175">
        <f t="shared" si="128"/>
        <v>0</v>
      </c>
      <c r="M60" s="176">
        <f t="shared" si="129"/>
        <v>0</v>
      </c>
      <c r="N60" s="174">
        <f t="shared" si="130"/>
        <v>0</v>
      </c>
      <c r="O60" s="276">
        <v>72.995999999999995</v>
      </c>
      <c r="P60" s="80">
        <f>O60/$B$57</f>
        <v>0.35782703751997569</v>
      </c>
      <c r="Q60" s="81">
        <f t="shared" si="131"/>
        <v>-0.61800000000000921</v>
      </c>
      <c r="R60" s="82">
        <f t="shared" si="132"/>
        <v>-0.3</v>
      </c>
      <c r="S60" s="80">
        <f t="shared" si="133"/>
        <v>-8.3951422283805952E-3</v>
      </c>
      <c r="T60" s="304">
        <v>72.605999999999995</v>
      </c>
      <c r="U60" s="84">
        <f>T60/$B$57</f>
        <v>0.35591525407111835</v>
      </c>
      <c r="V60" s="85">
        <f t="shared" si="134"/>
        <v>-1.0080000000000098</v>
      </c>
      <c r="W60" s="86">
        <f t="shared" si="135"/>
        <v>-0.49</v>
      </c>
      <c r="X60" s="84">
        <f t="shared" si="136"/>
        <v>-1.3693047518135269E-2</v>
      </c>
      <c r="Y60" s="197">
        <v>65.933000000000007</v>
      </c>
      <c r="Z60" s="87">
        <f>Y60/$B$57</f>
        <v>0.32320414906028494</v>
      </c>
      <c r="AA60" s="88">
        <f t="shared" si="137"/>
        <v>-7.6809999999999974</v>
      </c>
      <c r="AB60" s="89">
        <f t="shared" si="138"/>
        <v>-3.77</v>
      </c>
      <c r="AC60" s="87">
        <f t="shared" si="139"/>
        <v>-0.10434156546309122</v>
      </c>
      <c r="AD60" s="142">
        <v>65.363</v>
      </c>
      <c r="AE60" s="91">
        <f>AD60/$B$57</f>
        <v>0.32041000401964725</v>
      </c>
      <c r="AF60" s="92">
        <f t="shared" si="140"/>
        <v>-8.2510000000000048</v>
      </c>
      <c r="AG60" s="93">
        <f t="shared" si="141"/>
        <v>-4.04</v>
      </c>
      <c r="AH60" s="91">
        <f t="shared" si="142"/>
        <v>-0.11208465780965583</v>
      </c>
      <c r="AI60" s="144">
        <v>57.398000000000003</v>
      </c>
      <c r="AJ60" s="95">
        <f>AI60/$B$57</f>
        <v>0.28136550358336848</v>
      </c>
      <c r="AK60" s="96">
        <f t="shared" si="143"/>
        <v>-16.216000000000001</v>
      </c>
      <c r="AL60" s="97">
        <f t="shared" si="144"/>
        <v>-7.95</v>
      </c>
      <c r="AM60" s="95">
        <f t="shared" si="145"/>
        <v>-0.22028418507349146</v>
      </c>
      <c r="AN60" s="146">
        <v>73.236000000000004</v>
      </c>
      <c r="AO60" s="99">
        <f>AN60/$B$57</f>
        <v>0.35900351964234944</v>
      </c>
      <c r="AP60" s="100">
        <f t="shared" si="146"/>
        <v>-0.37800000000000011</v>
      </c>
      <c r="AQ60" s="101">
        <f t="shared" si="147"/>
        <v>-0.19</v>
      </c>
      <c r="AR60" s="99">
        <f t="shared" si="148"/>
        <v>-5.1348928193006779E-3</v>
      </c>
      <c r="AS60" s="203">
        <v>72.944999999999993</v>
      </c>
      <c r="AT60" s="103">
        <f>AS60/$B$57</f>
        <v>0.35757703506897126</v>
      </c>
      <c r="AU60" s="104">
        <f t="shared" si="149"/>
        <v>-0.66900000000001114</v>
      </c>
      <c r="AV60" s="105">
        <f t="shared" si="150"/>
        <v>-0.33</v>
      </c>
      <c r="AW60" s="103">
        <f t="shared" si="151"/>
        <v>-9.0879452278100781E-3</v>
      </c>
    </row>
    <row r="61" spans="1:49" s="106" customFormat="1" x14ac:dyDescent="0.3">
      <c r="A61" s="194" t="s">
        <v>47</v>
      </c>
      <c r="B61" s="195"/>
      <c r="C61" s="71">
        <v>104.47</v>
      </c>
      <c r="D61" s="72">
        <f t="shared" si="152"/>
        <v>0.51211286385160637</v>
      </c>
      <c r="E61" s="134">
        <v>104.47</v>
      </c>
      <c r="F61" s="74">
        <f>E61/$B$57</f>
        <v>0.51211286385160637</v>
      </c>
      <c r="G61" s="73">
        <f t="shared" si="125"/>
        <v>0</v>
      </c>
      <c r="H61" s="75">
        <f t="shared" si="126"/>
        <v>0</v>
      </c>
      <c r="I61" s="74">
        <f t="shared" si="127"/>
        <v>0</v>
      </c>
      <c r="J61" s="349">
        <v>104.47</v>
      </c>
      <c r="K61" s="174">
        <f>J61/$B$57</f>
        <v>0.51211286385160637</v>
      </c>
      <c r="L61" s="175">
        <f t="shared" si="128"/>
        <v>0</v>
      </c>
      <c r="M61" s="176">
        <f t="shared" si="129"/>
        <v>0</v>
      </c>
      <c r="N61" s="174">
        <f t="shared" si="130"/>
        <v>0</v>
      </c>
      <c r="O61" s="276">
        <v>104.34099999999999</v>
      </c>
      <c r="P61" s="80">
        <f>O61/$B$57</f>
        <v>0.51148050471083051</v>
      </c>
      <c r="Q61" s="81">
        <f t="shared" si="131"/>
        <v>-0.12900000000000489</v>
      </c>
      <c r="R61" s="82">
        <f t="shared" si="132"/>
        <v>-0.06</v>
      </c>
      <c r="S61" s="80">
        <f t="shared" si="133"/>
        <v>-1.2348042500239772E-3</v>
      </c>
      <c r="T61" s="304">
        <v>104.024</v>
      </c>
      <c r="U61" s="84">
        <f>T61/$B$57</f>
        <v>0.50992656790752855</v>
      </c>
      <c r="V61" s="85">
        <f t="shared" si="134"/>
        <v>-0.44599999999999795</v>
      </c>
      <c r="W61" s="86">
        <f t="shared" si="135"/>
        <v>-0.22</v>
      </c>
      <c r="X61" s="84">
        <f t="shared" si="136"/>
        <v>-4.2691681822532588E-3</v>
      </c>
      <c r="Y61" s="197">
        <v>101.56</v>
      </c>
      <c r="Z61" s="87">
        <f>Y61/$B$57</f>
        <v>0.4978480181178247</v>
      </c>
      <c r="AA61" s="88">
        <f t="shared" si="137"/>
        <v>-2.9099999999999966</v>
      </c>
      <c r="AB61" s="89">
        <f t="shared" si="138"/>
        <v>-1.43</v>
      </c>
      <c r="AC61" s="87">
        <f t="shared" si="139"/>
        <v>-2.7854886570307234E-2</v>
      </c>
      <c r="AD61" s="142">
        <v>101.01300000000001</v>
      </c>
      <c r="AE61" s="91">
        <f>AD61/$B$57</f>
        <v>0.49516661928058125</v>
      </c>
      <c r="AF61" s="92">
        <f t="shared" si="140"/>
        <v>-3.4569999999999936</v>
      </c>
      <c r="AG61" s="93">
        <f t="shared" si="141"/>
        <v>-1.69</v>
      </c>
      <c r="AH61" s="91">
        <f t="shared" si="142"/>
        <v>-3.3090839475447435E-2</v>
      </c>
      <c r="AI61" s="144">
        <v>96.760999999999996</v>
      </c>
      <c r="AJ61" s="95">
        <f>AI61/$B$57</f>
        <v>0.47432327767919291</v>
      </c>
      <c r="AK61" s="96">
        <f t="shared" si="143"/>
        <v>-7.7090000000000032</v>
      </c>
      <c r="AL61" s="97">
        <f t="shared" si="144"/>
        <v>-3.78</v>
      </c>
      <c r="AM61" s="95">
        <f t="shared" si="145"/>
        <v>-7.3791519096391339E-2</v>
      </c>
      <c r="AN61" s="146">
        <v>104.47</v>
      </c>
      <c r="AO61" s="99">
        <f>AN61/$B$57</f>
        <v>0.51211286385160637</v>
      </c>
      <c r="AP61" s="100">
        <f t="shared" si="146"/>
        <v>0</v>
      </c>
      <c r="AQ61" s="101">
        <f t="shared" si="147"/>
        <v>0</v>
      </c>
      <c r="AR61" s="99">
        <f t="shared" si="148"/>
        <v>0</v>
      </c>
      <c r="AS61" s="203">
        <v>104.15300000000001</v>
      </c>
      <c r="AT61" s="103">
        <f>AS61/$B$57</f>
        <v>0.51055892704830441</v>
      </c>
      <c r="AU61" s="104">
        <f t="shared" si="149"/>
        <v>-0.31699999999999307</v>
      </c>
      <c r="AV61" s="105">
        <f t="shared" si="150"/>
        <v>-0.16</v>
      </c>
      <c r="AW61" s="103">
        <f t="shared" si="151"/>
        <v>-3.0343639322292816E-3</v>
      </c>
    </row>
    <row r="62" spans="1:49" ht="12.75" customHeight="1" x14ac:dyDescent="0.3">
      <c r="A62" s="552" t="s">
        <v>35</v>
      </c>
      <c r="B62" s="552"/>
      <c r="C62" s="552"/>
      <c r="D62" s="552"/>
      <c r="E62" s="552"/>
      <c r="F62" s="552"/>
      <c r="G62" s="552"/>
      <c r="H62" s="552"/>
      <c r="I62" s="552"/>
    </row>
    <row r="63" spans="1:49" ht="53.25" customHeight="1" x14ac:dyDescent="0.3">
      <c r="A63" s="552" t="s">
        <v>60</v>
      </c>
      <c r="B63" s="552"/>
      <c r="C63" s="552"/>
      <c r="D63" s="552"/>
      <c r="E63" s="552"/>
      <c r="F63" s="552"/>
      <c r="G63" s="552"/>
      <c r="H63" s="552"/>
      <c r="I63" s="552"/>
    </row>
  </sheetData>
  <mergeCells count="13">
    <mergeCell ref="Y6:AC6"/>
    <mergeCell ref="AD6:AH6"/>
    <mergeCell ref="AI6:AM6"/>
    <mergeCell ref="AN6:AR6"/>
    <mergeCell ref="AS6:AW6"/>
    <mergeCell ref="T6:X6"/>
    <mergeCell ref="E6:I6"/>
    <mergeCell ref="E5:G5"/>
    <mergeCell ref="A62:I62"/>
    <mergeCell ref="A63:I63"/>
    <mergeCell ref="O6:S6"/>
    <mergeCell ref="J6:N6"/>
    <mergeCell ref="B6:D6"/>
  </mergeCells>
  <pageMargins left="0.7" right="0.7" top="0.75" bottom="0.75" header="0.3" footer="0.3"/>
  <pageSetup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AW49"/>
  <sheetViews>
    <sheetView zoomScale="70" zoomScaleNormal="70" workbookViewId="0">
      <pane xSplit="1" ySplit="7" topLeftCell="B8" activePane="bottomRight" state="frozen"/>
      <selection pane="topRight" activeCell="B1" sqref="B1"/>
      <selection pane="bottomLeft" activeCell="A8" sqref="A8"/>
      <selection pane="bottomRight" activeCell="B5" sqref="B5"/>
    </sheetView>
  </sheetViews>
  <sheetFormatPr defaultColWidth="9.1796875" defaultRowHeight="13" x14ac:dyDescent="0.3"/>
  <cols>
    <col min="1" max="1" width="48.81640625" style="1" customWidth="1"/>
    <col min="2" max="9" width="15.7265625" style="9" customWidth="1"/>
    <col min="10" max="19" width="15.7265625" style="1" customWidth="1"/>
    <col min="20" max="20" width="15.7265625" style="9" customWidth="1"/>
    <col min="21" max="49" width="15.7265625" style="1" customWidth="1"/>
    <col min="50" max="16384" width="9.1796875" style="1"/>
  </cols>
  <sheetData>
    <row r="1" spans="1:49" s="15" customFormat="1" x14ac:dyDescent="0.3">
      <c r="A1" s="13" t="s">
        <v>61</v>
      </c>
      <c r="B1" s="14"/>
      <c r="C1" s="20"/>
      <c r="D1" s="20"/>
      <c r="E1" s="20"/>
      <c r="F1" s="20"/>
      <c r="G1" s="20"/>
      <c r="H1" s="20"/>
      <c r="I1" s="20"/>
      <c r="T1" s="20"/>
    </row>
    <row r="2" spans="1:49" s="15" customFormat="1" x14ac:dyDescent="0.3">
      <c r="A2" s="13" t="s">
        <v>158</v>
      </c>
      <c r="B2" s="14"/>
      <c r="C2" s="20"/>
      <c r="D2" s="20"/>
      <c r="E2" s="20"/>
      <c r="F2" s="20"/>
      <c r="G2" s="20"/>
      <c r="H2" s="20"/>
      <c r="I2" s="20"/>
      <c r="T2" s="20"/>
    </row>
    <row r="3" spans="1:49" s="15" customFormat="1" x14ac:dyDescent="0.3">
      <c r="A3" s="19" t="s">
        <v>1</v>
      </c>
      <c r="B3" s="14"/>
      <c r="C3" s="20"/>
      <c r="D3" s="20"/>
      <c r="E3" s="20"/>
      <c r="F3" s="20"/>
      <c r="G3" s="20"/>
      <c r="H3" s="20"/>
      <c r="I3" s="20"/>
      <c r="T3" s="20"/>
    </row>
    <row r="4" spans="1:49" s="15" customFormat="1" x14ac:dyDescent="0.3">
      <c r="A4" s="17" t="s">
        <v>2</v>
      </c>
      <c r="B4" s="14"/>
      <c r="C4" s="20"/>
      <c r="D4" s="20"/>
      <c r="E4" s="20"/>
      <c r="F4" s="20"/>
      <c r="G4" s="20"/>
      <c r="H4" s="20"/>
      <c r="I4" s="20"/>
      <c r="T4" s="20"/>
    </row>
    <row r="5" spans="1:49" s="15" customFormat="1" x14ac:dyDescent="0.3">
      <c r="A5" s="15" t="s">
        <v>3</v>
      </c>
      <c r="B5" s="20"/>
      <c r="C5" s="20"/>
      <c r="D5" s="20"/>
      <c r="E5" s="549"/>
      <c r="F5" s="549"/>
      <c r="G5" s="549"/>
      <c r="H5" s="20"/>
      <c r="I5" s="20"/>
      <c r="T5" s="20"/>
    </row>
    <row r="6" spans="1:49" s="545" customFormat="1" ht="26.25" customHeight="1" x14ac:dyDescent="0.35">
      <c r="B6" s="591" t="s">
        <v>162</v>
      </c>
      <c r="C6" s="570"/>
      <c r="D6" s="592"/>
      <c r="E6" s="587" t="s">
        <v>4</v>
      </c>
      <c r="F6" s="588"/>
      <c r="G6" s="588"/>
      <c r="H6" s="588"/>
      <c r="I6" s="589"/>
      <c r="J6" s="590" t="s">
        <v>5</v>
      </c>
      <c r="K6" s="590"/>
      <c r="L6" s="590"/>
      <c r="M6" s="590"/>
      <c r="N6" s="590"/>
      <c r="O6" s="584" t="s">
        <v>6</v>
      </c>
      <c r="P6" s="585"/>
      <c r="Q6" s="585"/>
      <c r="R6" s="585"/>
      <c r="S6" s="586"/>
      <c r="T6" s="596" t="s">
        <v>7</v>
      </c>
      <c r="U6" s="596"/>
      <c r="V6" s="596"/>
      <c r="W6" s="596"/>
      <c r="X6" s="596"/>
      <c r="Y6" s="597" t="s">
        <v>8</v>
      </c>
      <c r="Z6" s="598"/>
      <c r="AA6" s="598"/>
      <c r="AB6" s="598"/>
      <c r="AC6" s="599"/>
      <c r="AD6" s="600" t="s">
        <v>9</v>
      </c>
      <c r="AE6" s="600"/>
      <c r="AF6" s="600"/>
      <c r="AG6" s="600"/>
      <c r="AH6" s="600"/>
      <c r="AI6" s="601" t="s">
        <v>10</v>
      </c>
      <c r="AJ6" s="602"/>
      <c r="AK6" s="602"/>
      <c r="AL6" s="602"/>
      <c r="AM6" s="603"/>
      <c r="AN6" s="604" t="s">
        <v>11</v>
      </c>
      <c r="AO6" s="604"/>
      <c r="AP6" s="604"/>
      <c r="AQ6" s="604"/>
      <c r="AR6" s="604"/>
      <c r="AS6" s="593" t="s">
        <v>12</v>
      </c>
      <c r="AT6" s="594"/>
      <c r="AU6" s="594"/>
      <c r="AV6" s="594"/>
      <c r="AW6" s="595"/>
    </row>
    <row r="7" spans="1:49" s="15" customFormat="1" ht="55.5" customHeight="1" x14ac:dyDescent="0.3">
      <c r="B7" s="500" t="s">
        <v>13</v>
      </c>
      <c r="C7" s="464" t="s">
        <v>39</v>
      </c>
      <c r="D7" s="503" t="s">
        <v>40</v>
      </c>
      <c r="E7" s="465" t="s">
        <v>41</v>
      </c>
      <c r="F7" s="466" t="s">
        <v>42</v>
      </c>
      <c r="G7" s="466" t="s">
        <v>18</v>
      </c>
      <c r="H7" s="466" t="s">
        <v>19</v>
      </c>
      <c r="I7" s="467" t="s">
        <v>20</v>
      </c>
      <c r="J7" s="468" t="s">
        <v>41</v>
      </c>
      <c r="K7" s="468" t="s">
        <v>42</v>
      </c>
      <c r="L7" s="468" t="s">
        <v>18</v>
      </c>
      <c r="M7" s="468" t="s">
        <v>19</v>
      </c>
      <c r="N7" s="468" t="s">
        <v>20</v>
      </c>
      <c r="O7" s="469" t="s">
        <v>41</v>
      </c>
      <c r="P7" s="470" t="s">
        <v>42</v>
      </c>
      <c r="Q7" s="470" t="s">
        <v>18</v>
      </c>
      <c r="R7" s="470" t="s">
        <v>19</v>
      </c>
      <c r="S7" s="471" t="s">
        <v>20</v>
      </c>
      <c r="T7" s="472" t="s">
        <v>41</v>
      </c>
      <c r="U7" s="472" t="s">
        <v>42</v>
      </c>
      <c r="V7" s="472" t="s">
        <v>18</v>
      </c>
      <c r="W7" s="472" t="s">
        <v>19</v>
      </c>
      <c r="X7" s="472" t="s">
        <v>20</v>
      </c>
      <c r="Y7" s="473" t="s">
        <v>41</v>
      </c>
      <c r="Z7" s="474" t="s">
        <v>42</v>
      </c>
      <c r="AA7" s="474" t="s">
        <v>18</v>
      </c>
      <c r="AB7" s="474" t="s">
        <v>19</v>
      </c>
      <c r="AC7" s="475" t="s">
        <v>20</v>
      </c>
      <c r="AD7" s="476" t="s">
        <v>41</v>
      </c>
      <c r="AE7" s="476" t="s">
        <v>42</v>
      </c>
      <c r="AF7" s="476" t="s">
        <v>18</v>
      </c>
      <c r="AG7" s="476" t="s">
        <v>19</v>
      </c>
      <c r="AH7" s="476" t="s">
        <v>20</v>
      </c>
      <c r="AI7" s="477" t="s">
        <v>41</v>
      </c>
      <c r="AJ7" s="478" t="s">
        <v>42</v>
      </c>
      <c r="AK7" s="478" t="s">
        <v>18</v>
      </c>
      <c r="AL7" s="478" t="s">
        <v>19</v>
      </c>
      <c r="AM7" s="479" t="s">
        <v>20</v>
      </c>
      <c r="AN7" s="480" t="s">
        <v>41</v>
      </c>
      <c r="AO7" s="480" t="s">
        <v>42</v>
      </c>
      <c r="AP7" s="480" t="s">
        <v>18</v>
      </c>
      <c r="AQ7" s="480" t="s">
        <v>19</v>
      </c>
      <c r="AR7" s="480" t="s">
        <v>20</v>
      </c>
      <c r="AS7" s="481" t="s">
        <v>41</v>
      </c>
      <c r="AT7" s="482" t="s">
        <v>42</v>
      </c>
      <c r="AU7" s="482" t="s">
        <v>18</v>
      </c>
      <c r="AV7" s="482" t="s">
        <v>19</v>
      </c>
      <c r="AW7" s="483" t="s">
        <v>20</v>
      </c>
    </row>
    <row r="8" spans="1:49" ht="14.5" x14ac:dyDescent="0.3">
      <c r="A8" s="1" t="s">
        <v>62</v>
      </c>
      <c r="B8" s="216">
        <v>8068</v>
      </c>
      <c r="C8" s="217"/>
      <c r="D8" s="218"/>
      <c r="E8" s="258"/>
      <c r="F8" s="219"/>
      <c r="G8" s="73"/>
      <c r="H8" s="148"/>
      <c r="I8" s="259"/>
      <c r="J8" s="76"/>
      <c r="K8" s="220"/>
      <c r="L8" s="76"/>
      <c r="M8" s="221"/>
      <c r="N8" s="77"/>
      <c r="O8" s="276"/>
      <c r="P8" s="222"/>
      <c r="Q8" s="81"/>
      <c r="R8" s="178"/>
      <c r="S8" s="277"/>
      <c r="T8" s="85"/>
      <c r="U8" s="223"/>
      <c r="V8" s="85"/>
      <c r="W8" s="179"/>
      <c r="X8" s="84"/>
      <c r="Y8" s="140"/>
      <c r="Z8" s="224"/>
      <c r="AA8" s="88"/>
      <c r="AB8" s="180"/>
      <c r="AC8" s="292"/>
      <c r="AD8" s="90"/>
      <c r="AE8" s="225"/>
      <c r="AF8" s="92"/>
      <c r="AG8" s="181"/>
      <c r="AH8" s="91"/>
      <c r="AI8" s="144"/>
      <c r="AJ8" s="226"/>
      <c r="AK8" s="96"/>
      <c r="AL8" s="182"/>
      <c r="AM8" s="294"/>
      <c r="AN8" s="98"/>
      <c r="AO8" s="227"/>
      <c r="AP8" s="100"/>
      <c r="AQ8" s="183"/>
      <c r="AR8" s="99"/>
      <c r="AS8" s="203"/>
      <c r="AT8" s="228"/>
      <c r="AU8" s="104"/>
      <c r="AV8" s="184"/>
      <c r="AW8" s="209"/>
    </row>
    <row r="9" spans="1:49" ht="14.5" x14ac:dyDescent="0.3">
      <c r="A9" s="7" t="s">
        <v>43</v>
      </c>
      <c r="B9" s="229"/>
      <c r="C9" s="230"/>
      <c r="D9" s="230"/>
      <c r="E9" s="260"/>
      <c r="F9" s="231"/>
      <c r="G9" s="108"/>
      <c r="H9" s="232"/>
      <c r="I9" s="261"/>
      <c r="J9" s="110"/>
      <c r="K9" s="233"/>
      <c r="L9" s="110"/>
      <c r="M9" s="234"/>
      <c r="N9" s="110"/>
      <c r="O9" s="278"/>
      <c r="P9" s="235"/>
      <c r="Q9" s="112"/>
      <c r="R9" s="236"/>
      <c r="S9" s="279"/>
      <c r="T9" s="114"/>
      <c r="U9" s="237"/>
      <c r="V9" s="114"/>
      <c r="W9" s="238"/>
      <c r="X9" s="114"/>
      <c r="Y9" s="141"/>
      <c r="Z9" s="239"/>
      <c r="AA9" s="116"/>
      <c r="AB9" s="169"/>
      <c r="AC9" s="293"/>
      <c r="AD9" s="213"/>
      <c r="AE9" s="240"/>
      <c r="AF9" s="118"/>
      <c r="AG9" s="241"/>
      <c r="AH9" s="118"/>
      <c r="AI9" s="145"/>
      <c r="AJ9" s="242"/>
      <c r="AK9" s="120"/>
      <c r="AL9" s="243"/>
      <c r="AM9" s="295"/>
      <c r="AN9" s="215"/>
      <c r="AO9" s="244"/>
      <c r="AP9" s="122"/>
      <c r="AQ9" s="245"/>
      <c r="AR9" s="122"/>
      <c r="AS9" s="204"/>
      <c r="AT9" s="246"/>
      <c r="AU9" s="125"/>
      <c r="AV9" s="247"/>
      <c r="AW9" s="248"/>
    </row>
    <row r="10" spans="1:49" x14ac:dyDescent="0.3">
      <c r="A10" s="4" t="s">
        <v>44</v>
      </c>
      <c r="B10" s="195"/>
      <c r="C10" s="71">
        <v>436.64299999999997</v>
      </c>
      <c r="D10" s="72">
        <f>C10/$B$8</f>
        <v>5.4120352007932568E-2</v>
      </c>
      <c r="E10" s="134">
        <v>434.65899999999999</v>
      </c>
      <c r="F10" s="74">
        <f>E10/$B$8</f>
        <v>5.3874442240951906E-2</v>
      </c>
      <c r="G10" s="73">
        <f>E10-$C10</f>
        <v>-1.9839999999999804</v>
      </c>
      <c r="H10" s="75">
        <f>ROUND((F10-$D10)*100,2)</f>
        <v>-0.02</v>
      </c>
      <c r="I10" s="259">
        <f>(E10-$C10)/$C10</f>
        <v>-4.5437577151127596E-3</v>
      </c>
      <c r="J10" s="76">
        <v>436.64299999999997</v>
      </c>
      <c r="K10" s="77">
        <f>J10/$B$8</f>
        <v>5.4120352007932568E-2</v>
      </c>
      <c r="L10" s="76">
        <f>J10-$C10</f>
        <v>0</v>
      </c>
      <c r="M10" s="78">
        <f>ROUND((K10-$D10)*100,2)</f>
        <v>0</v>
      </c>
      <c r="N10" s="77">
        <f>(J10-$C10)/$C10</f>
        <v>0</v>
      </c>
      <c r="O10" s="276">
        <v>433.09699999999998</v>
      </c>
      <c r="P10" s="80">
        <f>O10/$B$8</f>
        <v>5.3680837878036687E-2</v>
      </c>
      <c r="Q10" s="81">
        <f>O10-$C10</f>
        <v>-3.5459999999999923</v>
      </c>
      <c r="R10" s="82">
        <f>ROUND((P10-$D10)*100,2)</f>
        <v>-0.04</v>
      </c>
      <c r="S10" s="277">
        <f>(O10-$C10)/$C10</f>
        <v>-8.1210508355796206E-3</v>
      </c>
      <c r="T10" s="85">
        <v>431.49200000000002</v>
      </c>
      <c r="U10" s="84">
        <f>T10/$B$8</f>
        <v>5.3481903817550823E-2</v>
      </c>
      <c r="V10" s="85">
        <f>T10-$C10</f>
        <v>-5.1509999999999536</v>
      </c>
      <c r="W10" s="86">
        <f>ROUND((U10-$D10)*100,2)</f>
        <v>-0.06</v>
      </c>
      <c r="X10" s="84">
        <f>(T10-$C10)/$C10</f>
        <v>-1.1796822575879962E-2</v>
      </c>
      <c r="Y10" s="140">
        <v>426.00099999999998</v>
      </c>
      <c r="Z10" s="87">
        <f>Y10/$B$8</f>
        <v>5.2801313832424389E-2</v>
      </c>
      <c r="AA10" s="88">
        <f>Y10-$C10</f>
        <v>-10.641999999999996</v>
      </c>
      <c r="AB10" s="89">
        <f>ROUND((Z10-$D10)*100,2)</f>
        <v>-0.13</v>
      </c>
      <c r="AC10" s="292">
        <f>(Y10-$C10)/$C10</f>
        <v>-2.4372313308583894E-2</v>
      </c>
      <c r="AD10" s="90">
        <v>425.74299999999999</v>
      </c>
      <c r="AE10" s="91">
        <f>AD10/$B$8</f>
        <v>5.2769335647000495E-2</v>
      </c>
      <c r="AF10" s="92">
        <f>AD10-$C10</f>
        <v>-10.899999999999977</v>
      </c>
      <c r="AG10" s="93">
        <f>ROUND((AE10-$D10)*100,2)</f>
        <v>-0.14000000000000001</v>
      </c>
      <c r="AH10" s="91">
        <f>(AD10-$C10)/$C10</f>
        <v>-2.4963185027585415E-2</v>
      </c>
      <c r="AI10" s="144">
        <v>418.27699999999999</v>
      </c>
      <c r="AJ10" s="95">
        <f>AI10/$B$8</f>
        <v>5.1843951412989586E-2</v>
      </c>
      <c r="AK10" s="96">
        <f>AI10-$C10</f>
        <v>-18.365999999999985</v>
      </c>
      <c r="AL10" s="97">
        <f>ROUND((AJ10-$D10)*100,2)</f>
        <v>-0.23</v>
      </c>
      <c r="AM10" s="294">
        <f>(AI10-$C10)/$C10</f>
        <v>-4.2061821671250853E-2</v>
      </c>
      <c r="AN10" s="98">
        <v>434.10300000000001</v>
      </c>
      <c r="AO10" s="99">
        <f>AN10/$B$8</f>
        <v>5.3805528011898862E-2</v>
      </c>
      <c r="AP10" s="100">
        <f>AN10-$C10</f>
        <v>-2.5399999999999636</v>
      </c>
      <c r="AQ10" s="101">
        <f>ROUND((AO10-$D10)*100,2)</f>
        <v>-0.03</v>
      </c>
      <c r="AR10" s="99">
        <f>(AN10-$C10)/$C10</f>
        <v>-5.8171091715657043E-3</v>
      </c>
      <c r="AS10" s="203">
        <v>432.33499999999998</v>
      </c>
      <c r="AT10" s="103">
        <f>AS10/$B$8</f>
        <v>5.3586390679226568E-2</v>
      </c>
      <c r="AU10" s="104">
        <f>AS10-$C10</f>
        <v>-4.3079999999999927</v>
      </c>
      <c r="AV10" s="105">
        <f>ROUND((AT10-$D10)*100,2)</f>
        <v>-0.05</v>
      </c>
      <c r="AW10" s="209">
        <f>(AS10-$C10)/$C10</f>
        <v>-9.8661835870493576E-3</v>
      </c>
    </row>
    <row r="11" spans="1:49" x14ac:dyDescent="0.3">
      <c r="A11" s="4" t="s">
        <v>45</v>
      </c>
      <c r="B11" s="195"/>
      <c r="C11" s="71">
        <v>1287.0119999999999</v>
      </c>
      <c r="D11" s="72">
        <f t="shared" ref="D11:D13" si="0">C11/$B$8</f>
        <v>0.15952057511155179</v>
      </c>
      <c r="E11" s="134">
        <v>1283.0889999999999</v>
      </c>
      <c r="F11" s="74">
        <f>E11/$B$8</f>
        <v>0.15903433316807139</v>
      </c>
      <c r="G11" s="73">
        <f>E11-$C11</f>
        <v>-3.9230000000000018</v>
      </c>
      <c r="H11" s="75">
        <f>ROUND((F11-$D11)*100,2)</f>
        <v>-0.05</v>
      </c>
      <c r="I11" s="259">
        <f>(E11-$C11)/$C11</f>
        <v>-3.0481456272358006E-3</v>
      </c>
      <c r="J11" s="76">
        <v>1287.0119999999999</v>
      </c>
      <c r="K11" s="77">
        <f>J11/$B$8</f>
        <v>0.15952057511155179</v>
      </c>
      <c r="L11" s="76">
        <f>J11-$C11</f>
        <v>0</v>
      </c>
      <c r="M11" s="78">
        <f>ROUND((K11-$D11)*100,2)</f>
        <v>0</v>
      </c>
      <c r="N11" s="77">
        <f>(J11-$C11)/$C11</f>
        <v>0</v>
      </c>
      <c r="O11" s="276">
        <v>1276.2550000000001</v>
      </c>
      <c r="P11" s="80">
        <f>O11/$B$8</f>
        <v>0.15818728309370353</v>
      </c>
      <c r="Q11" s="81">
        <f>O11-$C11</f>
        <v>-10.756999999999834</v>
      </c>
      <c r="R11" s="82">
        <f>ROUND((P11-$D11)*100,2)</f>
        <v>-0.13</v>
      </c>
      <c r="S11" s="277">
        <f>(O11-$C11)/$C11</f>
        <v>-8.3581194270137618E-3</v>
      </c>
      <c r="T11" s="85">
        <v>1269.116</v>
      </c>
      <c r="U11" s="84">
        <f>T11/$B$8</f>
        <v>0.15730242935052058</v>
      </c>
      <c r="V11" s="85">
        <f>T11-$C11</f>
        <v>-17.895999999999958</v>
      </c>
      <c r="W11" s="86">
        <f>ROUND((U11-$D11)*100,2)</f>
        <v>-0.22</v>
      </c>
      <c r="X11" s="84">
        <f>(T11-$C11)/$C11</f>
        <v>-1.3905076254145228E-2</v>
      </c>
      <c r="Y11" s="140">
        <v>1243.0309999999999</v>
      </c>
      <c r="Z11" s="87">
        <f>Y11/$B$8</f>
        <v>0.15406928606841844</v>
      </c>
      <c r="AA11" s="88">
        <f>Y11-$C11</f>
        <v>-43.980999999999995</v>
      </c>
      <c r="AB11" s="89">
        <f>ROUND((Z11-$D11)*100,2)</f>
        <v>-0.55000000000000004</v>
      </c>
      <c r="AC11" s="292">
        <f>(Y11-$C11)/$C11</f>
        <v>-3.4172952544343022E-2</v>
      </c>
      <c r="AD11" s="90">
        <v>1238.5930000000001</v>
      </c>
      <c r="AE11" s="91">
        <f>AD11/$B$8</f>
        <v>0.15351921170054536</v>
      </c>
      <c r="AF11" s="92">
        <f>AD11-$C11</f>
        <v>-48.418999999999869</v>
      </c>
      <c r="AG11" s="93">
        <f>ROUND((AE11-$D11)*100,2)</f>
        <v>-0.6</v>
      </c>
      <c r="AH11" s="91">
        <f>(AD11-$C11)/$C11</f>
        <v>-3.7621249840716228E-2</v>
      </c>
      <c r="AI11" s="144">
        <v>1196.704</v>
      </c>
      <c r="AJ11" s="95">
        <f>AI11/$B$8</f>
        <v>0.14832721864154685</v>
      </c>
      <c r="AK11" s="96">
        <f>AI11-$C11</f>
        <v>-90.307999999999993</v>
      </c>
      <c r="AL11" s="97">
        <f>ROUND((AJ11-$D11)*100,2)</f>
        <v>-1.1200000000000001</v>
      </c>
      <c r="AM11" s="294">
        <f>(AI11-$C11)/$C11</f>
        <v>-7.0168731915475527E-2</v>
      </c>
      <c r="AN11" s="98">
        <v>1281.9290000000001</v>
      </c>
      <c r="AO11" s="99">
        <f>AN11/$B$8</f>
        <v>0.158890555280119</v>
      </c>
      <c r="AP11" s="100">
        <f>AN11-$C11</f>
        <v>-5.0829999999998563</v>
      </c>
      <c r="AQ11" s="101">
        <f>ROUND((AO11-$D11)*100,2)</f>
        <v>-0.06</v>
      </c>
      <c r="AR11" s="99">
        <f>(AN11-$C11)/$C11</f>
        <v>-3.9494581247104584E-3</v>
      </c>
      <c r="AS11" s="203">
        <v>1274.47</v>
      </c>
      <c r="AT11" s="103">
        <f>AS11/$B$8</f>
        <v>0.157966038671294</v>
      </c>
      <c r="AU11" s="104">
        <f>AS11-$C11</f>
        <v>-12.541999999999916</v>
      </c>
      <c r="AV11" s="105">
        <f>ROUND((AT11-$D11)*100,2)</f>
        <v>-0.16</v>
      </c>
      <c r="AW11" s="209">
        <f>(AS11-$C11)/$C11</f>
        <v>-9.7450528821797448E-3</v>
      </c>
    </row>
    <row r="12" spans="1:49" x14ac:dyDescent="0.3">
      <c r="A12" s="4" t="s">
        <v>46</v>
      </c>
      <c r="B12" s="195"/>
      <c r="C12" s="71">
        <v>2621.837</v>
      </c>
      <c r="D12" s="72">
        <f t="shared" si="0"/>
        <v>0.32496740208230046</v>
      </c>
      <c r="E12" s="134">
        <v>2621.17</v>
      </c>
      <c r="F12" s="74">
        <f>E12/$B$8</f>
        <v>0.32488472979672783</v>
      </c>
      <c r="G12" s="73">
        <f>E12-$C12</f>
        <v>-0.66699999999991633</v>
      </c>
      <c r="H12" s="75">
        <f>ROUND((F12-$D12)*100,2)</f>
        <v>-0.01</v>
      </c>
      <c r="I12" s="259">
        <f>(E12-$C12)/$C12</f>
        <v>-2.5440178012588741E-4</v>
      </c>
      <c r="J12" s="76">
        <v>2621.721</v>
      </c>
      <c r="K12" s="77">
        <f>J12/$B$8</f>
        <v>0.3249530242935052</v>
      </c>
      <c r="L12" s="76">
        <f>J12-$C12</f>
        <v>-0.11599999999998545</v>
      </c>
      <c r="M12" s="78">
        <f>ROUND((K12-$D12)*100,2)</f>
        <v>0</v>
      </c>
      <c r="N12" s="77">
        <f>(J12-$C12)/$C12</f>
        <v>-4.4243787847980421E-5</v>
      </c>
      <c r="O12" s="276">
        <v>2615.3429999999998</v>
      </c>
      <c r="P12" s="80">
        <f>O12/$B$8</f>
        <v>0.3241624938026772</v>
      </c>
      <c r="Q12" s="81">
        <f>O12-$C12</f>
        <v>-6.4940000000001419</v>
      </c>
      <c r="R12" s="82">
        <f>ROUND((P12-$D12)*100,2)</f>
        <v>-0.08</v>
      </c>
      <c r="S12" s="277">
        <f>(O12-$C12)/$C12</f>
        <v>-2.4768892955588551E-3</v>
      </c>
      <c r="T12" s="85">
        <v>2608.81</v>
      </c>
      <c r="U12" s="84">
        <f>T12/$B$8</f>
        <v>0.32335275161130389</v>
      </c>
      <c r="V12" s="85">
        <f>T12-$C12</f>
        <v>-13.027000000000044</v>
      </c>
      <c r="W12" s="86">
        <f>ROUND((U12-$D12)*100,2)</f>
        <v>-0.16</v>
      </c>
      <c r="X12" s="84">
        <f>(T12-$C12)/$C12</f>
        <v>-4.9686536577216826E-3</v>
      </c>
      <c r="Y12" s="140">
        <v>2567.8040000000001</v>
      </c>
      <c r="Z12" s="87">
        <f>Y12/$B$8</f>
        <v>0.31827020327218641</v>
      </c>
      <c r="AA12" s="88">
        <f>Y12-$C12</f>
        <v>-54.032999999999902</v>
      </c>
      <c r="AB12" s="89">
        <f>ROUND((Z12-$D12)*100,2)</f>
        <v>-0.67</v>
      </c>
      <c r="AC12" s="292">
        <f>(Y12-$C12)/$C12</f>
        <v>-2.0608832661984669E-2</v>
      </c>
      <c r="AD12" s="90">
        <v>2558.498</v>
      </c>
      <c r="AE12" s="91">
        <f>AD12/$B$8</f>
        <v>0.31711675756073376</v>
      </c>
      <c r="AF12" s="92">
        <f>AD12-$C12</f>
        <v>-63.338999999999942</v>
      </c>
      <c r="AG12" s="93">
        <f>ROUND((AE12-$D12)*100,2)</f>
        <v>-0.79</v>
      </c>
      <c r="AH12" s="91">
        <f>(AD12-$C12)/$C12</f>
        <v>-2.4158252400892938E-2</v>
      </c>
      <c r="AI12" s="144">
        <v>2499.0259999999998</v>
      </c>
      <c r="AJ12" s="95">
        <f>AI12/$B$8</f>
        <v>0.30974541398116012</v>
      </c>
      <c r="AK12" s="96">
        <f>AI12-$C12</f>
        <v>-122.81100000000015</v>
      </c>
      <c r="AL12" s="97">
        <f>ROUND((AJ12-$D12)*100,2)</f>
        <v>-1.52</v>
      </c>
      <c r="AM12" s="294">
        <f>(AI12-$C12)/$C12</f>
        <v>-4.6841584736198379E-2</v>
      </c>
      <c r="AN12" s="98">
        <v>2620.0540000000001</v>
      </c>
      <c r="AO12" s="99">
        <f>AN12/$B$8</f>
        <v>0.32474640555280121</v>
      </c>
      <c r="AP12" s="100">
        <f>AN12-$C12</f>
        <v>-1.7829999999999018</v>
      </c>
      <c r="AQ12" s="101">
        <f>ROUND((AO12-$D12)*100,2)</f>
        <v>-0.02</v>
      </c>
      <c r="AR12" s="99">
        <f>(AN12-$C12)/$C12</f>
        <v>-6.8005753218064349E-4</v>
      </c>
      <c r="AS12" s="203">
        <v>2613.1759999999999</v>
      </c>
      <c r="AT12" s="103">
        <f>AS12/$B$8</f>
        <v>0.32389390183440753</v>
      </c>
      <c r="AU12" s="104">
        <f>AS12-$C12</f>
        <v>-8.6610000000000582</v>
      </c>
      <c r="AV12" s="105">
        <f>ROUND((AT12-$D12)*100,2)</f>
        <v>-0.11</v>
      </c>
      <c r="AW12" s="209">
        <f>(AS12-$C12)/$C12</f>
        <v>-3.3034090219949061E-3</v>
      </c>
    </row>
    <row r="13" spans="1:49" x14ac:dyDescent="0.3">
      <c r="A13" s="4" t="s">
        <v>47</v>
      </c>
      <c r="B13" s="195"/>
      <c r="C13" s="71">
        <v>3563.5839999999998</v>
      </c>
      <c r="D13" s="72">
        <f t="shared" si="0"/>
        <v>0.44169360436291522</v>
      </c>
      <c r="E13" s="134">
        <v>3563.4360000000001</v>
      </c>
      <c r="F13" s="74">
        <f>E13/$B$8</f>
        <v>0.44167526028755577</v>
      </c>
      <c r="G13" s="73">
        <f>E13-$C13</f>
        <v>-0.1479999999996835</v>
      </c>
      <c r="H13" s="75">
        <f>ROUND((F13-$D13)*100,2)</f>
        <v>0</v>
      </c>
      <c r="I13" s="259">
        <f>(E13-$C13)/$C13</f>
        <v>-4.1531222499507099E-5</v>
      </c>
      <c r="J13" s="76">
        <v>3563.4609999999998</v>
      </c>
      <c r="K13" s="77">
        <f>J13/$B$8</f>
        <v>0.44167835894893404</v>
      </c>
      <c r="L13" s="76">
        <f>J13-$C13</f>
        <v>-0.12300000000004729</v>
      </c>
      <c r="M13" s="78">
        <f>ROUND((K13-$D13)*100,2)</f>
        <v>0</v>
      </c>
      <c r="N13" s="77">
        <f>(J13-$C13)/$C13</f>
        <v>-3.4515813293596359E-5</v>
      </c>
      <c r="O13" s="276">
        <v>3559.8820000000001</v>
      </c>
      <c r="P13" s="80">
        <f>O13/$B$8</f>
        <v>0.44123475458601885</v>
      </c>
      <c r="Q13" s="81">
        <f>O13-$C13</f>
        <v>-3.7019999999997708</v>
      </c>
      <c r="R13" s="82">
        <f>ROUND((P13-$D13)*100,2)</f>
        <v>-0.05</v>
      </c>
      <c r="S13" s="277">
        <f>(O13-$C13)/$C13</f>
        <v>-1.0388417952263145E-3</v>
      </c>
      <c r="T13" s="85">
        <v>3554.76</v>
      </c>
      <c r="U13" s="84">
        <f>T13/$B$8</f>
        <v>0.4405999008428359</v>
      </c>
      <c r="V13" s="85">
        <f>T13-$C13</f>
        <v>-8.8239999999996144</v>
      </c>
      <c r="W13" s="86">
        <f>ROUND((U13-$D13)*100,2)</f>
        <v>-0.11</v>
      </c>
      <c r="X13" s="84">
        <f>(T13-$C13)/$C13</f>
        <v>-2.4761588333541778E-3</v>
      </c>
      <c r="Y13" s="140">
        <v>3530.721</v>
      </c>
      <c r="Z13" s="87">
        <f>Y13/$B$8</f>
        <v>0.43762035200793259</v>
      </c>
      <c r="AA13" s="88">
        <f>Y13-$C13</f>
        <v>-32.862999999999829</v>
      </c>
      <c r="AB13" s="89">
        <f>ROUND((Z13-$D13)*100,2)</f>
        <v>-0.41</v>
      </c>
      <c r="AC13" s="292">
        <f>(Y13-$C13)/$C13</f>
        <v>-9.2218957094879293E-3</v>
      </c>
      <c r="AD13" s="90">
        <v>3526.855</v>
      </c>
      <c r="AE13" s="91">
        <f>AD13/$B$8</f>
        <v>0.43714117501239463</v>
      </c>
      <c r="AF13" s="92">
        <f>AD13-$C13</f>
        <v>-36.728999999999814</v>
      </c>
      <c r="AG13" s="93">
        <f>ROUND((AE13-$D13)*100,2)</f>
        <v>-0.46</v>
      </c>
      <c r="AH13" s="91">
        <f>(AD13-$C13)/$C13</f>
        <v>-1.0306758589105748E-2</v>
      </c>
      <c r="AI13" s="144">
        <v>3491.2979999999998</v>
      </c>
      <c r="AJ13" s="95">
        <f>AI13/$B$8</f>
        <v>0.43273401090728802</v>
      </c>
      <c r="AK13" s="96">
        <f>AI13-$C13</f>
        <v>-72.286000000000058</v>
      </c>
      <c r="AL13" s="97">
        <f>ROUND((AJ13-$D13)*100,2)</f>
        <v>-0.9</v>
      </c>
      <c r="AM13" s="294">
        <f>(AI13-$C13)/$C13</f>
        <v>-2.0284634794633733E-2</v>
      </c>
      <c r="AN13" s="98">
        <v>3563.192</v>
      </c>
      <c r="AO13" s="99">
        <f>AN13/$B$8</f>
        <v>0.44164501735250372</v>
      </c>
      <c r="AP13" s="100">
        <f>AN13-$C13</f>
        <v>-0.39199999999982538</v>
      </c>
      <c r="AQ13" s="101">
        <f>ROUND((AO13-$D13)*100,2)</f>
        <v>0</v>
      </c>
      <c r="AR13" s="99">
        <f>(AN13-$C13)/$C13</f>
        <v>-1.1000161635023208E-4</v>
      </c>
      <c r="AS13" s="203">
        <v>3558.7730000000001</v>
      </c>
      <c r="AT13" s="103">
        <f>AS13/$B$8</f>
        <v>0.44109729796727815</v>
      </c>
      <c r="AU13" s="104">
        <f>AS13-$C13</f>
        <v>-4.8109999999996944</v>
      </c>
      <c r="AV13" s="105">
        <f>ROUND((AT13-$D13)*100,2)</f>
        <v>-0.06</v>
      </c>
      <c r="AW13" s="209">
        <f>(AS13-$C13)/$C13</f>
        <v>-1.350045347605022E-3</v>
      </c>
    </row>
    <row r="14" spans="1:49" x14ac:dyDescent="0.3">
      <c r="A14" s="5" t="s">
        <v>63</v>
      </c>
      <c r="B14" s="195">
        <v>5981</v>
      </c>
      <c r="C14" s="71"/>
      <c r="D14" s="72"/>
      <c r="E14" s="134"/>
      <c r="F14" s="74"/>
      <c r="G14" s="73"/>
      <c r="H14" s="148"/>
      <c r="I14" s="259"/>
      <c r="J14" s="76"/>
      <c r="K14" s="77"/>
      <c r="L14" s="76"/>
      <c r="M14" s="221"/>
      <c r="N14" s="77"/>
      <c r="O14" s="276"/>
      <c r="P14" s="80"/>
      <c r="Q14" s="81"/>
      <c r="R14" s="178"/>
      <c r="S14" s="277"/>
      <c r="T14" s="85"/>
      <c r="U14" s="84"/>
      <c r="V14" s="85"/>
      <c r="W14" s="179"/>
      <c r="X14" s="84"/>
      <c r="Y14" s="140"/>
      <c r="Z14" s="87"/>
      <c r="AA14" s="88"/>
      <c r="AB14" s="180"/>
      <c r="AC14" s="292"/>
      <c r="AD14" s="90"/>
      <c r="AE14" s="91"/>
      <c r="AF14" s="92"/>
      <c r="AG14" s="181"/>
      <c r="AH14" s="91"/>
      <c r="AI14" s="144"/>
      <c r="AJ14" s="95"/>
      <c r="AK14" s="96"/>
      <c r="AL14" s="182"/>
      <c r="AM14" s="294"/>
      <c r="AN14" s="98"/>
      <c r="AO14" s="99"/>
      <c r="AP14" s="100"/>
      <c r="AQ14" s="183"/>
      <c r="AR14" s="99"/>
      <c r="AS14" s="203"/>
      <c r="AT14" s="103"/>
      <c r="AU14" s="104"/>
      <c r="AV14" s="184"/>
      <c r="AW14" s="209"/>
    </row>
    <row r="15" spans="1:49" x14ac:dyDescent="0.3">
      <c r="A15" s="7" t="s">
        <v>64</v>
      </c>
      <c r="B15" s="196"/>
      <c r="C15" s="71"/>
      <c r="D15" s="249"/>
      <c r="E15" s="135"/>
      <c r="F15" s="250"/>
      <c r="G15" s="73"/>
      <c r="H15" s="109"/>
      <c r="I15" s="259"/>
      <c r="J15" s="110"/>
      <c r="K15" s="251"/>
      <c r="L15" s="76"/>
      <c r="M15" s="111"/>
      <c r="N15" s="77"/>
      <c r="O15" s="278"/>
      <c r="P15" s="252"/>
      <c r="Q15" s="81"/>
      <c r="R15" s="113"/>
      <c r="S15" s="277"/>
      <c r="T15" s="114"/>
      <c r="U15" s="253"/>
      <c r="V15" s="85"/>
      <c r="W15" s="115"/>
      <c r="X15" s="84"/>
      <c r="Y15" s="141"/>
      <c r="Z15" s="156"/>
      <c r="AA15" s="88"/>
      <c r="AB15" s="117"/>
      <c r="AC15" s="292"/>
      <c r="AD15" s="213"/>
      <c r="AE15" s="254"/>
      <c r="AF15" s="92"/>
      <c r="AG15" s="119"/>
      <c r="AH15" s="91"/>
      <c r="AI15" s="145"/>
      <c r="AJ15" s="255"/>
      <c r="AK15" s="96"/>
      <c r="AL15" s="121"/>
      <c r="AM15" s="294"/>
      <c r="AN15" s="215"/>
      <c r="AO15" s="256"/>
      <c r="AP15" s="100"/>
      <c r="AQ15" s="123"/>
      <c r="AR15" s="99"/>
      <c r="AS15" s="204"/>
      <c r="AT15" s="257"/>
      <c r="AU15" s="104"/>
      <c r="AV15" s="126"/>
      <c r="AW15" s="209"/>
    </row>
    <row r="16" spans="1:49" x14ac:dyDescent="0.3">
      <c r="A16" s="4" t="s">
        <v>44</v>
      </c>
      <c r="B16" s="195"/>
      <c r="C16" s="71">
        <v>389.267</v>
      </c>
      <c r="D16" s="72">
        <f>C16/$B$14</f>
        <v>6.5083932452767099E-2</v>
      </c>
      <c r="E16" s="134">
        <v>389.267</v>
      </c>
      <c r="F16" s="74">
        <f>E16/$B$14</f>
        <v>6.5083932452767099E-2</v>
      </c>
      <c r="G16" s="73">
        <f>E16-$C16</f>
        <v>0</v>
      </c>
      <c r="H16" s="75">
        <f>ROUND((F16-$D16)*100,2)</f>
        <v>0</v>
      </c>
      <c r="I16" s="259">
        <f>(E16-$C16)/$C16</f>
        <v>0</v>
      </c>
      <c r="J16" s="76">
        <v>389.267</v>
      </c>
      <c r="K16" s="77">
        <f>J16/$B$14</f>
        <v>6.5083932452767099E-2</v>
      </c>
      <c r="L16" s="76">
        <f>J16-$C16</f>
        <v>0</v>
      </c>
      <c r="M16" s="78">
        <f>ROUND((K16-$D16)*100,2)</f>
        <v>0</v>
      </c>
      <c r="N16" s="77">
        <f>(J16-$C16)/$C16</f>
        <v>0</v>
      </c>
      <c r="O16" s="276">
        <v>389.267</v>
      </c>
      <c r="P16" s="80">
        <f>O16/$B$14</f>
        <v>6.5083932452767099E-2</v>
      </c>
      <c r="Q16" s="81">
        <f>O16-$C16</f>
        <v>0</v>
      </c>
      <c r="R16" s="82">
        <f>ROUND((P16-$D16)*100,2)</f>
        <v>0</v>
      </c>
      <c r="S16" s="277">
        <f>(O16-$C16)/$C16</f>
        <v>0</v>
      </c>
      <c r="T16" s="85">
        <v>389.267</v>
      </c>
      <c r="U16" s="84">
        <f>T16/$B$14</f>
        <v>6.5083932452767099E-2</v>
      </c>
      <c r="V16" s="85">
        <f>T16-$C16</f>
        <v>0</v>
      </c>
      <c r="W16" s="86">
        <f>ROUND((U16-$D16)*100,2)</f>
        <v>0</v>
      </c>
      <c r="X16" s="84">
        <f>(T16-$C16)/$C16</f>
        <v>0</v>
      </c>
      <c r="Y16" s="140">
        <v>389.267</v>
      </c>
      <c r="Z16" s="87">
        <f>Y16/$B$14</f>
        <v>6.5083932452767099E-2</v>
      </c>
      <c r="AA16" s="88">
        <f>Y16-$C16</f>
        <v>0</v>
      </c>
      <c r="AB16" s="89">
        <f>ROUND((Z16-$D16)*100,2)</f>
        <v>0</v>
      </c>
      <c r="AC16" s="292">
        <f>(Y16-$C16)/$C16</f>
        <v>0</v>
      </c>
      <c r="AD16" s="90">
        <v>389.267</v>
      </c>
      <c r="AE16" s="91">
        <f>AD16/$B$14</f>
        <v>6.5083932452767099E-2</v>
      </c>
      <c r="AF16" s="92">
        <f>AD16-$C16</f>
        <v>0</v>
      </c>
      <c r="AG16" s="93">
        <f>ROUND((AE16-$D16)*100,2)</f>
        <v>0</v>
      </c>
      <c r="AH16" s="91">
        <f>(AD16-$C16)/$C16</f>
        <v>0</v>
      </c>
      <c r="AI16" s="144">
        <v>389.267</v>
      </c>
      <c r="AJ16" s="95">
        <f>AI16/$B$14</f>
        <v>6.5083932452767099E-2</v>
      </c>
      <c r="AK16" s="96">
        <f>AI16-$C16</f>
        <v>0</v>
      </c>
      <c r="AL16" s="97">
        <f>ROUND((AJ16-$D16)*100,2)</f>
        <v>0</v>
      </c>
      <c r="AM16" s="294">
        <f>(AI16-$C16)/$C16</f>
        <v>0</v>
      </c>
      <c r="AN16" s="98">
        <v>389.267</v>
      </c>
      <c r="AO16" s="99">
        <f>AN16/$B$14</f>
        <v>6.5083932452767099E-2</v>
      </c>
      <c r="AP16" s="100">
        <f>AN16-$C16</f>
        <v>0</v>
      </c>
      <c r="AQ16" s="101">
        <f>ROUND((AO16-$D16)*100,2)</f>
        <v>0</v>
      </c>
      <c r="AR16" s="99">
        <f>(AN16-$C16)/$C16</f>
        <v>0</v>
      </c>
      <c r="AS16" s="203">
        <v>389.267</v>
      </c>
      <c r="AT16" s="103">
        <f>AS16/$B$14</f>
        <v>6.5083932452767099E-2</v>
      </c>
      <c r="AU16" s="104">
        <f>AS16-$C16</f>
        <v>0</v>
      </c>
      <c r="AV16" s="105">
        <f>ROUND((AT16-$D16)*100,2)</f>
        <v>0</v>
      </c>
      <c r="AW16" s="209">
        <f>(AS16-$C16)/$C16</f>
        <v>0</v>
      </c>
    </row>
    <row r="17" spans="1:49" x14ac:dyDescent="0.3">
      <c r="A17" s="4" t="s">
        <v>45</v>
      </c>
      <c r="B17" s="195"/>
      <c r="C17" s="71">
        <v>1022.561</v>
      </c>
      <c r="D17" s="72">
        <f t="shared" ref="D17:D19" si="1">C17/$B$14</f>
        <v>0.17096823273700051</v>
      </c>
      <c r="E17" s="134">
        <v>1022.561</v>
      </c>
      <c r="F17" s="74">
        <f>E17/$B$14</f>
        <v>0.17096823273700051</v>
      </c>
      <c r="G17" s="73">
        <f>E17-$C17</f>
        <v>0</v>
      </c>
      <c r="H17" s="75">
        <f>ROUND((F17-$D17)*100,2)</f>
        <v>0</v>
      </c>
      <c r="I17" s="259">
        <f>(E17-$C17)/$C17</f>
        <v>0</v>
      </c>
      <c r="J17" s="76">
        <v>1022.561</v>
      </c>
      <c r="K17" s="77">
        <f>J17/$B$14</f>
        <v>0.17096823273700051</v>
      </c>
      <c r="L17" s="76">
        <f>J17-$C17</f>
        <v>0</v>
      </c>
      <c r="M17" s="78">
        <f>ROUND((K17-$D17)*100,2)</f>
        <v>0</v>
      </c>
      <c r="N17" s="77">
        <f>(J17-$C17)/$C17</f>
        <v>0</v>
      </c>
      <c r="O17" s="276">
        <v>1022.561</v>
      </c>
      <c r="P17" s="80">
        <f>O17/$B$14</f>
        <v>0.17096823273700051</v>
      </c>
      <c r="Q17" s="81">
        <f>O17-$C17</f>
        <v>0</v>
      </c>
      <c r="R17" s="82">
        <f>ROUND((P17-$D17)*100,2)</f>
        <v>0</v>
      </c>
      <c r="S17" s="277">
        <f>(O17-$C17)/$C17</f>
        <v>0</v>
      </c>
      <c r="T17" s="85">
        <v>1022.561</v>
      </c>
      <c r="U17" s="84">
        <f>T17/$B$14</f>
        <v>0.17096823273700051</v>
      </c>
      <c r="V17" s="85">
        <f>T17-$C17</f>
        <v>0</v>
      </c>
      <c r="W17" s="86">
        <f>ROUND((U17-$D17)*100,2)</f>
        <v>0</v>
      </c>
      <c r="X17" s="84">
        <f>(T17-$C17)/$C17</f>
        <v>0</v>
      </c>
      <c r="Y17" s="140">
        <v>1022.561</v>
      </c>
      <c r="Z17" s="87">
        <f>Y17/$B$14</f>
        <v>0.17096823273700051</v>
      </c>
      <c r="AA17" s="88">
        <f>Y17-$C17</f>
        <v>0</v>
      </c>
      <c r="AB17" s="89">
        <f>ROUND((Z17-$D17)*100,2)</f>
        <v>0</v>
      </c>
      <c r="AC17" s="292">
        <f>(Y17-$C17)/$C17</f>
        <v>0</v>
      </c>
      <c r="AD17" s="90">
        <v>1022.561</v>
      </c>
      <c r="AE17" s="91">
        <f>AD17/$B$14</f>
        <v>0.17096823273700051</v>
      </c>
      <c r="AF17" s="92">
        <f>AD17-$C17</f>
        <v>0</v>
      </c>
      <c r="AG17" s="93">
        <f>ROUND((AE17-$D17)*100,2)</f>
        <v>0</v>
      </c>
      <c r="AH17" s="91">
        <f>(AD17-$C17)/$C17</f>
        <v>0</v>
      </c>
      <c r="AI17" s="144">
        <v>1022.561</v>
      </c>
      <c r="AJ17" s="95">
        <f>AI17/$B$14</f>
        <v>0.17096823273700051</v>
      </c>
      <c r="AK17" s="96">
        <f>AI17-$C17</f>
        <v>0</v>
      </c>
      <c r="AL17" s="97">
        <f>ROUND((AJ17-$D17)*100,2)</f>
        <v>0</v>
      </c>
      <c r="AM17" s="294">
        <f>(AI17-$C17)/$C17</f>
        <v>0</v>
      </c>
      <c r="AN17" s="98">
        <v>1022.561</v>
      </c>
      <c r="AO17" s="99">
        <f>AN17/$B$14</f>
        <v>0.17096823273700051</v>
      </c>
      <c r="AP17" s="100">
        <f>AN17-$C17</f>
        <v>0</v>
      </c>
      <c r="AQ17" s="101">
        <f>ROUND((AO17-$D17)*100,2)</f>
        <v>0</v>
      </c>
      <c r="AR17" s="99">
        <f>(AN17-$C17)/$C17</f>
        <v>0</v>
      </c>
      <c r="AS17" s="203">
        <v>1022.561</v>
      </c>
      <c r="AT17" s="103">
        <f>AS17/$B$14</f>
        <v>0.17096823273700051</v>
      </c>
      <c r="AU17" s="104">
        <f>AS17-$C17</f>
        <v>0</v>
      </c>
      <c r="AV17" s="105">
        <f>ROUND((AT17-$D17)*100,2)</f>
        <v>0</v>
      </c>
      <c r="AW17" s="209">
        <f>(AS17-$C17)/$C17</f>
        <v>0</v>
      </c>
    </row>
    <row r="18" spans="1:49" x14ac:dyDescent="0.3">
      <c r="A18" s="4" t="s">
        <v>46</v>
      </c>
      <c r="B18" s="195"/>
      <c r="C18" s="71">
        <v>1905.3989999999999</v>
      </c>
      <c r="D18" s="72">
        <f t="shared" si="1"/>
        <v>0.31857532185253301</v>
      </c>
      <c r="E18" s="134">
        <v>1905.3989999999999</v>
      </c>
      <c r="F18" s="74">
        <f>E18/$B$14</f>
        <v>0.31857532185253301</v>
      </c>
      <c r="G18" s="73">
        <f>E18-$C18</f>
        <v>0</v>
      </c>
      <c r="H18" s="75">
        <f>ROUND((F18-$D18)*100,2)</f>
        <v>0</v>
      </c>
      <c r="I18" s="259">
        <f>(E18-$C18)/$C18</f>
        <v>0</v>
      </c>
      <c r="J18" s="76">
        <v>1905.3989999999999</v>
      </c>
      <c r="K18" s="77">
        <f>J18/$B$14</f>
        <v>0.31857532185253301</v>
      </c>
      <c r="L18" s="76">
        <f>J18-$C18</f>
        <v>0</v>
      </c>
      <c r="M18" s="78">
        <f>ROUND((K18-$D18)*100,2)</f>
        <v>0</v>
      </c>
      <c r="N18" s="77">
        <f>(J18-$C18)/$C18</f>
        <v>0</v>
      </c>
      <c r="O18" s="276">
        <v>1905.3989999999999</v>
      </c>
      <c r="P18" s="80">
        <f>O18/$B$14</f>
        <v>0.31857532185253301</v>
      </c>
      <c r="Q18" s="81">
        <f>O18-$C18</f>
        <v>0</v>
      </c>
      <c r="R18" s="82">
        <f>ROUND((P18-$D18)*100,2)</f>
        <v>0</v>
      </c>
      <c r="S18" s="277">
        <f>(O18-$C18)/$C18</f>
        <v>0</v>
      </c>
      <c r="T18" s="85">
        <v>1905.3989999999999</v>
      </c>
      <c r="U18" s="84">
        <f>T18/$B$14</f>
        <v>0.31857532185253301</v>
      </c>
      <c r="V18" s="85">
        <f>T18-$C18</f>
        <v>0</v>
      </c>
      <c r="W18" s="86">
        <f>ROUND((U18-$D18)*100,2)</f>
        <v>0</v>
      </c>
      <c r="X18" s="84">
        <f>(T18-$C18)/$C18</f>
        <v>0</v>
      </c>
      <c r="Y18" s="140">
        <v>1905.3989999999999</v>
      </c>
      <c r="Z18" s="87">
        <f>Y18/$B$14</f>
        <v>0.31857532185253301</v>
      </c>
      <c r="AA18" s="88">
        <f>Y18-$C18</f>
        <v>0</v>
      </c>
      <c r="AB18" s="89">
        <f>ROUND((Z18-$D18)*100,2)</f>
        <v>0</v>
      </c>
      <c r="AC18" s="292">
        <f>(Y18-$C18)/$C18</f>
        <v>0</v>
      </c>
      <c r="AD18" s="90">
        <v>1905.3989999999999</v>
      </c>
      <c r="AE18" s="91">
        <f>AD18/$B$14</f>
        <v>0.31857532185253301</v>
      </c>
      <c r="AF18" s="92">
        <f>AD18-$C18</f>
        <v>0</v>
      </c>
      <c r="AG18" s="93">
        <f>ROUND((AE18-$D18)*100,2)</f>
        <v>0</v>
      </c>
      <c r="AH18" s="91">
        <f>(AD18-$C18)/$C18</f>
        <v>0</v>
      </c>
      <c r="AI18" s="144">
        <v>1905.3989999999999</v>
      </c>
      <c r="AJ18" s="95">
        <f>AI18/$B$14</f>
        <v>0.31857532185253301</v>
      </c>
      <c r="AK18" s="96">
        <f>AI18-$C18</f>
        <v>0</v>
      </c>
      <c r="AL18" s="97">
        <f>ROUND((AJ18-$D18)*100,2)</f>
        <v>0</v>
      </c>
      <c r="AM18" s="294">
        <f>(AI18-$C18)/$C18</f>
        <v>0</v>
      </c>
      <c r="AN18" s="98">
        <v>1905.3989999999999</v>
      </c>
      <c r="AO18" s="99">
        <f>AN18/$B$14</f>
        <v>0.31857532185253301</v>
      </c>
      <c r="AP18" s="100">
        <f>AN18-$C18</f>
        <v>0</v>
      </c>
      <c r="AQ18" s="101">
        <f>ROUND((AO18-$D18)*100,2)</f>
        <v>0</v>
      </c>
      <c r="AR18" s="99">
        <f>(AN18-$C18)/$C18</f>
        <v>0</v>
      </c>
      <c r="AS18" s="203">
        <v>1905.3989999999999</v>
      </c>
      <c r="AT18" s="103">
        <f>AS18/$B$14</f>
        <v>0.31857532185253301</v>
      </c>
      <c r="AU18" s="104">
        <f>AS18-$C18</f>
        <v>0</v>
      </c>
      <c r="AV18" s="105">
        <f>ROUND((AT18-$D18)*100,2)</f>
        <v>0</v>
      </c>
      <c r="AW18" s="209">
        <f>(AS18-$C18)/$C18</f>
        <v>0</v>
      </c>
    </row>
    <row r="19" spans="1:49" x14ac:dyDescent="0.3">
      <c r="A19" s="4" t="s">
        <v>47</v>
      </c>
      <c r="B19" s="195"/>
      <c r="C19" s="71">
        <v>2527.0650000000001</v>
      </c>
      <c r="D19" s="72">
        <f t="shared" si="1"/>
        <v>0.42251546564119713</v>
      </c>
      <c r="E19" s="134">
        <v>2527.0650000000001</v>
      </c>
      <c r="F19" s="74">
        <f>E19/$B$14</f>
        <v>0.42251546564119713</v>
      </c>
      <c r="G19" s="73">
        <f>E19-$C19</f>
        <v>0</v>
      </c>
      <c r="H19" s="75">
        <f>ROUND((F19-$D19)*100,2)</f>
        <v>0</v>
      </c>
      <c r="I19" s="259">
        <f>(E19-$C19)/$C19</f>
        <v>0</v>
      </c>
      <c r="J19" s="76">
        <v>2527.0650000000001</v>
      </c>
      <c r="K19" s="77">
        <f>J19/$B$14</f>
        <v>0.42251546564119713</v>
      </c>
      <c r="L19" s="76">
        <f>J19-$C19</f>
        <v>0</v>
      </c>
      <c r="M19" s="78">
        <f>ROUND((K19-$D19)*100,2)</f>
        <v>0</v>
      </c>
      <c r="N19" s="77">
        <f>(J19-$C19)/$C19</f>
        <v>0</v>
      </c>
      <c r="O19" s="276">
        <v>2527.0650000000001</v>
      </c>
      <c r="P19" s="80">
        <f>O19/$B$14</f>
        <v>0.42251546564119713</v>
      </c>
      <c r="Q19" s="81">
        <f>O19-$C19</f>
        <v>0</v>
      </c>
      <c r="R19" s="82">
        <f>ROUND((P19-$D19)*100,2)</f>
        <v>0</v>
      </c>
      <c r="S19" s="277">
        <f>(O19-$C19)/$C19</f>
        <v>0</v>
      </c>
      <c r="T19" s="85">
        <v>2527.0650000000001</v>
      </c>
      <c r="U19" s="84">
        <f>T19/$B$14</f>
        <v>0.42251546564119713</v>
      </c>
      <c r="V19" s="85">
        <f>T19-$C19</f>
        <v>0</v>
      </c>
      <c r="W19" s="86">
        <f>ROUND((U19-$D19)*100,2)</f>
        <v>0</v>
      </c>
      <c r="X19" s="84">
        <f>(T19-$C19)/$C19</f>
        <v>0</v>
      </c>
      <c r="Y19" s="140">
        <v>2527.0650000000001</v>
      </c>
      <c r="Z19" s="87">
        <f>Y19/$B$14</f>
        <v>0.42251546564119713</v>
      </c>
      <c r="AA19" s="88">
        <f>Y19-$C19</f>
        <v>0</v>
      </c>
      <c r="AB19" s="89">
        <f>ROUND((Z19-$D19)*100,2)</f>
        <v>0</v>
      </c>
      <c r="AC19" s="292">
        <f>(Y19-$C19)/$C19</f>
        <v>0</v>
      </c>
      <c r="AD19" s="90">
        <v>2527.0650000000001</v>
      </c>
      <c r="AE19" s="91">
        <f>AD19/$B$14</f>
        <v>0.42251546564119713</v>
      </c>
      <c r="AF19" s="92">
        <f>AD19-$C19</f>
        <v>0</v>
      </c>
      <c r="AG19" s="93">
        <f>ROUND((AE19-$D19)*100,2)</f>
        <v>0</v>
      </c>
      <c r="AH19" s="91">
        <f>(AD19-$C19)/$C19</f>
        <v>0</v>
      </c>
      <c r="AI19" s="144">
        <v>2527.0650000000001</v>
      </c>
      <c r="AJ19" s="95">
        <f>AI19/$B$14</f>
        <v>0.42251546564119713</v>
      </c>
      <c r="AK19" s="96">
        <f>AI19-$C19</f>
        <v>0</v>
      </c>
      <c r="AL19" s="97">
        <f>ROUND((AJ19-$D19)*100,2)</f>
        <v>0</v>
      </c>
      <c r="AM19" s="294">
        <f>(AI19-$C19)/$C19</f>
        <v>0</v>
      </c>
      <c r="AN19" s="98">
        <v>2527.0650000000001</v>
      </c>
      <c r="AO19" s="99">
        <f>AN19/$B$14</f>
        <v>0.42251546564119713</v>
      </c>
      <c r="AP19" s="100">
        <f>AN19-$C19</f>
        <v>0</v>
      </c>
      <c r="AQ19" s="101">
        <f>ROUND((AO19-$D19)*100,2)</f>
        <v>0</v>
      </c>
      <c r="AR19" s="99">
        <f>(AN19-$C19)/$C19</f>
        <v>0</v>
      </c>
      <c r="AS19" s="203">
        <v>2527.0650000000001</v>
      </c>
      <c r="AT19" s="103">
        <f>AS19/$B$14</f>
        <v>0.42251546564119713</v>
      </c>
      <c r="AU19" s="104">
        <f>AS19-$C19</f>
        <v>0</v>
      </c>
      <c r="AV19" s="105">
        <f>ROUND((AT19-$D19)*100,2)</f>
        <v>0</v>
      </c>
      <c r="AW19" s="209">
        <f>(AS19-$C19)/$C19</f>
        <v>0</v>
      </c>
    </row>
    <row r="20" spans="1:49" x14ac:dyDescent="0.3">
      <c r="A20" s="1" t="s">
        <v>65</v>
      </c>
      <c r="B20" s="195">
        <v>2087</v>
      </c>
      <c r="C20" s="71"/>
      <c r="D20" s="72"/>
      <c r="E20" s="134"/>
      <c r="F20" s="74"/>
      <c r="G20" s="73"/>
      <c r="H20" s="148"/>
      <c r="I20" s="259"/>
      <c r="J20" s="76"/>
      <c r="K20" s="77"/>
      <c r="L20" s="76"/>
      <c r="M20" s="221"/>
      <c r="N20" s="77"/>
      <c r="O20" s="276"/>
      <c r="P20" s="80"/>
      <c r="Q20" s="81"/>
      <c r="R20" s="178"/>
      <c r="S20" s="277"/>
      <c r="T20" s="85"/>
      <c r="U20" s="84"/>
      <c r="V20" s="85"/>
      <c r="W20" s="179"/>
      <c r="X20" s="84"/>
      <c r="Y20" s="140"/>
      <c r="Z20" s="87"/>
      <c r="AA20" s="88"/>
      <c r="AB20" s="180"/>
      <c r="AC20" s="292"/>
      <c r="AD20" s="90"/>
      <c r="AE20" s="91"/>
      <c r="AF20" s="92"/>
      <c r="AG20" s="181"/>
      <c r="AH20" s="91"/>
      <c r="AI20" s="144"/>
      <c r="AJ20" s="95"/>
      <c r="AK20" s="96"/>
      <c r="AL20" s="182"/>
      <c r="AM20" s="294"/>
      <c r="AN20" s="98"/>
      <c r="AO20" s="99"/>
      <c r="AP20" s="100"/>
      <c r="AQ20" s="183"/>
      <c r="AR20" s="99"/>
      <c r="AS20" s="203"/>
      <c r="AT20" s="103"/>
      <c r="AU20" s="104"/>
      <c r="AV20" s="184"/>
      <c r="AW20" s="209"/>
    </row>
    <row r="21" spans="1:49" x14ac:dyDescent="0.3">
      <c r="A21" s="7" t="s">
        <v>64</v>
      </c>
      <c r="B21" s="196"/>
      <c r="C21" s="107"/>
      <c r="D21" s="249"/>
      <c r="E21" s="135"/>
      <c r="F21" s="250"/>
      <c r="G21" s="73"/>
      <c r="H21" s="109"/>
      <c r="I21" s="259"/>
      <c r="J21" s="110"/>
      <c r="K21" s="251"/>
      <c r="L21" s="76"/>
      <c r="M21" s="111"/>
      <c r="N21" s="77"/>
      <c r="O21" s="278"/>
      <c r="P21" s="252"/>
      <c r="Q21" s="81"/>
      <c r="R21" s="113"/>
      <c r="S21" s="277"/>
      <c r="T21" s="114"/>
      <c r="U21" s="253"/>
      <c r="V21" s="85"/>
      <c r="W21" s="115"/>
      <c r="X21" s="84"/>
      <c r="Y21" s="141"/>
      <c r="Z21" s="156"/>
      <c r="AA21" s="88"/>
      <c r="AB21" s="117"/>
      <c r="AC21" s="292"/>
      <c r="AD21" s="213"/>
      <c r="AE21" s="254"/>
      <c r="AF21" s="92"/>
      <c r="AG21" s="119"/>
      <c r="AH21" s="91"/>
      <c r="AI21" s="145"/>
      <c r="AJ21" s="255"/>
      <c r="AK21" s="96"/>
      <c r="AL21" s="121"/>
      <c r="AM21" s="294"/>
      <c r="AN21" s="215"/>
      <c r="AO21" s="256"/>
      <c r="AP21" s="100"/>
      <c r="AQ21" s="123"/>
      <c r="AR21" s="99"/>
      <c r="AS21" s="204"/>
      <c r="AT21" s="257"/>
      <c r="AU21" s="104"/>
      <c r="AV21" s="126"/>
      <c r="AW21" s="209"/>
    </row>
    <row r="22" spans="1:49" x14ac:dyDescent="0.3">
      <c r="A22" s="4" t="s">
        <v>44</v>
      </c>
      <c r="B22" s="195"/>
      <c r="C22" s="71">
        <v>47.375999999999998</v>
      </c>
      <c r="D22" s="72">
        <f>C22/$B$20</f>
        <v>2.2700527072352657E-2</v>
      </c>
      <c r="E22" s="134">
        <v>45.392000000000003</v>
      </c>
      <c r="F22" s="74">
        <f>E22/$B$20</f>
        <v>2.1749880210828944E-2</v>
      </c>
      <c r="G22" s="73">
        <f>E22-$C22</f>
        <v>-1.9839999999999947</v>
      </c>
      <c r="H22" s="75">
        <f>ROUND((F22-$D22)*100,2)</f>
        <v>-0.1</v>
      </c>
      <c r="I22" s="259">
        <f>(E22-$C22)/$C22</f>
        <v>-4.1877744005403471E-2</v>
      </c>
      <c r="J22" s="76">
        <v>47.375999999999998</v>
      </c>
      <c r="K22" s="77">
        <f>J22/$B$20</f>
        <v>2.2700527072352657E-2</v>
      </c>
      <c r="L22" s="76">
        <f>J22-$C22</f>
        <v>0</v>
      </c>
      <c r="M22" s="78">
        <f>ROUND((K22-$D22)*100,2)</f>
        <v>0</v>
      </c>
      <c r="N22" s="77">
        <f>(J22-$C22)/$C22</f>
        <v>0</v>
      </c>
      <c r="O22" s="276">
        <v>43.83</v>
      </c>
      <c r="P22" s="80">
        <f>O22/$B$20</f>
        <v>2.1001437470052706E-2</v>
      </c>
      <c r="Q22" s="81">
        <f>O22-$C22</f>
        <v>-3.5459999999999994</v>
      </c>
      <c r="R22" s="82">
        <f>ROUND((P22-$D22)*100,2)</f>
        <v>-0.17</v>
      </c>
      <c r="S22" s="277">
        <f>(O22-$C22)/$C22</f>
        <v>-7.4848024316109416E-2</v>
      </c>
      <c r="T22" s="85">
        <v>42.225000000000001</v>
      </c>
      <c r="U22" s="84">
        <f>T22/$B$20</f>
        <v>2.0232390991854338E-2</v>
      </c>
      <c r="V22" s="85">
        <f>T22-$C22</f>
        <v>-5.1509999999999962</v>
      </c>
      <c r="W22" s="86">
        <f>ROUND((U22-$D22)*100,2)</f>
        <v>-0.25</v>
      </c>
      <c r="X22" s="84">
        <f>(T22-$C22)/$C22</f>
        <v>-0.10872593718338391</v>
      </c>
      <c r="Y22" s="140">
        <v>36.734000000000002</v>
      </c>
      <c r="Z22" s="87">
        <f>Y22/$B$20</f>
        <v>1.7601341638715861E-2</v>
      </c>
      <c r="AA22" s="88">
        <f>Y22-$C22</f>
        <v>-10.641999999999996</v>
      </c>
      <c r="AB22" s="89">
        <f>ROUND((Z22-$D22)*100,2)</f>
        <v>-0.51</v>
      </c>
      <c r="AC22" s="292">
        <f>(Y22-$C22)/$C22</f>
        <v>-0.22462850388382297</v>
      </c>
      <c r="AD22" s="90">
        <v>36.475999999999999</v>
      </c>
      <c r="AE22" s="91">
        <f>AD22/$B$20</f>
        <v>1.7477719214183039E-2</v>
      </c>
      <c r="AF22" s="92">
        <f>AD22-$C22</f>
        <v>-10.899999999999999</v>
      </c>
      <c r="AG22" s="93">
        <f>ROUND((AE22-$D22)*100,2)</f>
        <v>-0.52</v>
      </c>
      <c r="AH22" s="91">
        <f>(AD22-$C22)/$C22</f>
        <v>-0.23007429922323538</v>
      </c>
      <c r="AI22" s="144">
        <v>29.01</v>
      </c>
      <c r="AJ22" s="95">
        <f>AI22/$B$20</f>
        <v>1.3900335409678966E-2</v>
      </c>
      <c r="AK22" s="96">
        <f>AI22-$C22</f>
        <v>-18.365999999999996</v>
      </c>
      <c r="AL22" s="97">
        <f>ROUND((AJ22-$D22)*100,2)</f>
        <v>-0.88</v>
      </c>
      <c r="AM22" s="294">
        <f>(AI22-$C22)/$C22</f>
        <v>-0.38766464032421472</v>
      </c>
      <c r="AN22" s="98">
        <v>44.835999999999999</v>
      </c>
      <c r="AO22" s="99">
        <f>AN22/$B$20</f>
        <v>2.1483469094393866E-2</v>
      </c>
      <c r="AP22" s="100">
        <f>AN22-$C22</f>
        <v>-2.5399999999999991</v>
      </c>
      <c r="AQ22" s="101">
        <f>ROUND((AO22-$D22)*100,2)</f>
        <v>-0.12</v>
      </c>
      <c r="AR22" s="99">
        <f>(AN22-$C22)/$C22</f>
        <v>-5.3613644039175935E-2</v>
      </c>
      <c r="AS22" s="203">
        <v>43.067999999999998</v>
      </c>
      <c r="AT22" s="103">
        <f>AS22/$B$20</f>
        <v>2.063632007666507E-2</v>
      </c>
      <c r="AU22" s="104">
        <f>AS22-$C22</f>
        <v>-4.3079999999999998</v>
      </c>
      <c r="AV22" s="105">
        <f>ROUND((AT22-$D22)*100,2)</f>
        <v>-0.21</v>
      </c>
      <c r="AW22" s="209">
        <f>(AS22-$C22)/$C22</f>
        <v>-9.0932117527862205E-2</v>
      </c>
    </row>
    <row r="23" spans="1:49" x14ac:dyDescent="0.3">
      <c r="A23" s="4" t="s">
        <v>45</v>
      </c>
      <c r="B23" s="195"/>
      <c r="C23" s="71">
        <v>264.45100000000002</v>
      </c>
      <c r="D23" s="72">
        <f t="shared" ref="D23:D25" si="2">C23/$B$20</f>
        <v>0.12671346430282704</v>
      </c>
      <c r="E23" s="134">
        <v>260.52800000000002</v>
      </c>
      <c r="F23" s="74">
        <f>E23/$B$20</f>
        <v>0.12483373263057021</v>
      </c>
      <c r="G23" s="73">
        <f>E23-$C23</f>
        <v>-3.9230000000000018</v>
      </c>
      <c r="H23" s="75">
        <f>ROUND((F23-$D23)*100,2)</f>
        <v>-0.19</v>
      </c>
      <c r="I23" s="259">
        <f>(E23-$C23)/$C23</f>
        <v>-1.4834506203417652E-2</v>
      </c>
      <c r="J23" s="76">
        <v>264.45100000000002</v>
      </c>
      <c r="K23" s="77">
        <f>J23/$B$20</f>
        <v>0.12671346430282704</v>
      </c>
      <c r="L23" s="76">
        <f>J23-$C23</f>
        <v>0</v>
      </c>
      <c r="M23" s="78">
        <f>ROUND((K23-$D23)*100,2)</f>
        <v>0</v>
      </c>
      <c r="N23" s="77">
        <f>(J23-$C23)/$C23</f>
        <v>0</v>
      </c>
      <c r="O23" s="276">
        <v>253.69399999999999</v>
      </c>
      <c r="P23" s="80">
        <f>O23/$B$20</f>
        <v>0.1215591758505031</v>
      </c>
      <c r="Q23" s="81">
        <f>O23-$C23</f>
        <v>-10.757000000000033</v>
      </c>
      <c r="R23" s="82">
        <f>ROUND((P23-$D23)*100,2)</f>
        <v>-0.52</v>
      </c>
      <c r="S23" s="277">
        <f>(O23-$C23)/$C23</f>
        <v>-4.0676722719899083E-2</v>
      </c>
      <c r="T23" s="85">
        <v>246.55500000000001</v>
      </c>
      <c r="U23" s="84">
        <f>T23/$B$20</f>
        <v>0.11813847628174413</v>
      </c>
      <c r="V23" s="85">
        <f>T23-$C23</f>
        <v>-17.896000000000015</v>
      </c>
      <c r="W23" s="86">
        <f>ROUND((U23-$D23)*100,2)</f>
        <v>-0.86</v>
      </c>
      <c r="X23" s="84">
        <f>(T23-$C23)/$C23</f>
        <v>-6.7672271989896102E-2</v>
      </c>
      <c r="Y23" s="140">
        <v>220.47</v>
      </c>
      <c r="Z23" s="87">
        <f>Y23/$B$20</f>
        <v>0.10563967417345473</v>
      </c>
      <c r="AA23" s="88">
        <f>Y23-$C23</f>
        <v>-43.981000000000023</v>
      </c>
      <c r="AB23" s="89">
        <f>ROUND((Z23-$D23)*100,2)</f>
        <v>-2.11</v>
      </c>
      <c r="AC23" s="292">
        <f>(Y23-$C23)/$C23</f>
        <v>-0.16631058305697471</v>
      </c>
      <c r="AD23" s="90">
        <v>216.03200000000001</v>
      </c>
      <c r="AE23" s="91">
        <f>AD23/$B$20</f>
        <v>0.10351317680881648</v>
      </c>
      <c r="AF23" s="92">
        <f>AD23-$C23</f>
        <v>-48.419000000000011</v>
      </c>
      <c r="AG23" s="93">
        <f>ROUND((AE23-$D23)*100,2)</f>
        <v>-2.3199999999999998</v>
      </c>
      <c r="AH23" s="91">
        <f>(AD23-$C23)/$C23</f>
        <v>-0.18309251997534517</v>
      </c>
      <c r="AI23" s="144">
        <v>174.143</v>
      </c>
      <c r="AJ23" s="95">
        <f>AI23/$B$20</f>
        <v>8.3441782462865363E-2</v>
      </c>
      <c r="AK23" s="96">
        <f>AI23-$C23</f>
        <v>-90.308000000000021</v>
      </c>
      <c r="AL23" s="97">
        <f>ROUND((AJ23-$D23)*100,2)</f>
        <v>-4.33</v>
      </c>
      <c r="AM23" s="294">
        <f>(AI23-$C23)/$C23</f>
        <v>-0.34149237476886085</v>
      </c>
      <c r="AN23" s="98">
        <v>259.36799999999999</v>
      </c>
      <c r="AO23" s="99">
        <f>AN23/$B$20</f>
        <v>0.12427791087685673</v>
      </c>
      <c r="AP23" s="100">
        <f>AN23-$C23</f>
        <v>-5.0830000000000268</v>
      </c>
      <c r="AQ23" s="101">
        <f>ROUND((AO23-$D23)*100,2)</f>
        <v>-0.24</v>
      </c>
      <c r="AR23" s="99">
        <f>(AN23-$C23)/$C23</f>
        <v>-1.9220952085641674E-2</v>
      </c>
      <c r="AS23" s="203">
        <v>251.90899999999999</v>
      </c>
      <c r="AT23" s="103">
        <f>AS23/$B$20</f>
        <v>0.12070388116914231</v>
      </c>
      <c r="AU23" s="104">
        <f>AS23-$C23</f>
        <v>-12.54200000000003</v>
      </c>
      <c r="AV23" s="105">
        <f>ROUND((AT23-$D23)*100,2)</f>
        <v>-0.6</v>
      </c>
      <c r="AW23" s="209">
        <f>(AS23-$C23)/$C23</f>
        <v>-4.7426555392114336E-2</v>
      </c>
    </row>
    <row r="24" spans="1:49" x14ac:dyDescent="0.3">
      <c r="A24" s="4" t="s">
        <v>46</v>
      </c>
      <c r="B24" s="195"/>
      <c r="C24" s="71">
        <v>716.43799999999999</v>
      </c>
      <c r="D24" s="72">
        <f t="shared" si="2"/>
        <v>0.34328605654048872</v>
      </c>
      <c r="E24" s="134">
        <v>715.77099999999996</v>
      </c>
      <c r="F24" s="74">
        <f>E24/$B$20</f>
        <v>0.34296645903210349</v>
      </c>
      <c r="G24" s="73">
        <f>E24-$C24</f>
        <v>-0.66700000000003001</v>
      </c>
      <c r="H24" s="75">
        <f>ROUND((F24-$D24)*100,2)</f>
        <v>-0.03</v>
      </c>
      <c r="I24" s="259">
        <f>(E24-$C24)/$C24</f>
        <v>-9.30994726689581E-4</v>
      </c>
      <c r="J24" s="76">
        <v>716.322</v>
      </c>
      <c r="K24" s="77">
        <f>J24/$B$20</f>
        <v>0.34323047436511739</v>
      </c>
      <c r="L24" s="76">
        <f>J24-$C24</f>
        <v>-0.11599999999998545</v>
      </c>
      <c r="M24" s="78">
        <f>ROUND((K24-$D24)*100,2)</f>
        <v>-0.01</v>
      </c>
      <c r="N24" s="77">
        <f>(J24-$C24)/$C24</f>
        <v>-1.6191212638076911E-4</v>
      </c>
      <c r="O24" s="276">
        <v>709.94399999999996</v>
      </c>
      <c r="P24" s="80">
        <f>O24/$B$20</f>
        <v>0.34017441303306178</v>
      </c>
      <c r="Q24" s="81">
        <f>O24-$C24</f>
        <v>-6.4940000000000282</v>
      </c>
      <c r="R24" s="82">
        <f>ROUND((P24-$D24)*100,2)</f>
        <v>-0.31</v>
      </c>
      <c r="S24" s="277">
        <f>(O24-$C24)/$C24</f>
        <v>-9.0642874889383697E-3</v>
      </c>
      <c r="T24" s="85">
        <v>703.41099999999994</v>
      </c>
      <c r="U24" s="84">
        <f>T24/$B$20</f>
        <v>0.33704408241494965</v>
      </c>
      <c r="V24" s="85">
        <f>T24-$C24</f>
        <v>-13.027000000000044</v>
      </c>
      <c r="W24" s="86">
        <f>ROUND((U24-$D24)*100,2)</f>
        <v>-0.62</v>
      </c>
      <c r="X24" s="84">
        <f>(T24-$C24)/$C24</f>
        <v>-1.8183010951401297E-2</v>
      </c>
      <c r="Y24" s="140">
        <v>662.40499999999997</v>
      </c>
      <c r="Z24" s="87">
        <f>Y24/$B$20</f>
        <v>0.31739578342117869</v>
      </c>
      <c r="AA24" s="88">
        <f>Y24-$C24</f>
        <v>-54.033000000000015</v>
      </c>
      <c r="AB24" s="89">
        <f>ROUND((Z24-$D24)*100,2)</f>
        <v>-2.59</v>
      </c>
      <c r="AC24" s="292">
        <f>(Y24-$C24)/$C24</f>
        <v>-7.5418947627010319E-2</v>
      </c>
      <c r="AD24" s="90">
        <v>653.09900000000005</v>
      </c>
      <c r="AE24" s="91">
        <f>AD24/$B$20</f>
        <v>0.31293675131768089</v>
      </c>
      <c r="AF24" s="92">
        <f>AD24-$C24</f>
        <v>-63.338999999999942</v>
      </c>
      <c r="AG24" s="93">
        <f>ROUND((AE24-$D24)*100,2)</f>
        <v>-3.03</v>
      </c>
      <c r="AH24" s="91">
        <f>(AD24-$C24)/$C24</f>
        <v>-8.8408208386489745E-2</v>
      </c>
      <c r="AI24" s="144">
        <v>593.62699999999995</v>
      </c>
      <c r="AJ24" s="95">
        <f>AI24/$B$20</f>
        <v>0.28444034499281262</v>
      </c>
      <c r="AK24" s="96">
        <f>AI24-$C24</f>
        <v>-122.81100000000004</v>
      </c>
      <c r="AL24" s="97">
        <f>ROUND((AJ24-$D24)*100,2)</f>
        <v>-5.88</v>
      </c>
      <c r="AM24" s="294">
        <f>(AI24-$C24)/$C24</f>
        <v>-0.17141888062888908</v>
      </c>
      <c r="AN24" s="98">
        <v>714.65499999999997</v>
      </c>
      <c r="AO24" s="99">
        <f>AN24/$B$20</f>
        <v>0.3424317201724964</v>
      </c>
      <c r="AP24" s="100">
        <f>AN24-$C24</f>
        <v>-1.7830000000000155</v>
      </c>
      <c r="AQ24" s="101">
        <f>ROUND((AO24-$D24)*100,2)</f>
        <v>-0.09</v>
      </c>
      <c r="AR24" s="99">
        <f>(AN24-$C24)/$C24</f>
        <v>-2.4887010460081897E-3</v>
      </c>
      <c r="AS24" s="203">
        <v>707.77700000000004</v>
      </c>
      <c r="AT24" s="103">
        <f>AS24/$B$20</f>
        <v>0.33913608049832294</v>
      </c>
      <c r="AU24" s="104">
        <f>AS24-$C24</f>
        <v>-8.6609999999999445</v>
      </c>
      <c r="AV24" s="105">
        <f>ROUND((AT24-$D24)*100,2)</f>
        <v>-0.41</v>
      </c>
      <c r="AW24" s="209">
        <f>(AS24-$C24)/$C24</f>
        <v>-1.2088973505034552E-2</v>
      </c>
    </row>
    <row r="25" spans="1:49" x14ac:dyDescent="0.3">
      <c r="A25" s="4" t="s">
        <v>47</v>
      </c>
      <c r="B25" s="195"/>
      <c r="C25" s="71">
        <v>1036.519</v>
      </c>
      <c r="D25" s="72">
        <f t="shared" si="2"/>
        <v>0.49665500718735028</v>
      </c>
      <c r="E25" s="134">
        <v>1036.3710000000001</v>
      </c>
      <c r="F25" s="74">
        <f>E25/$B$20</f>
        <v>0.4965840919980834</v>
      </c>
      <c r="G25" s="73">
        <f>E25-$C25</f>
        <v>-0.14799999999991087</v>
      </c>
      <c r="H25" s="75">
        <f>ROUND((F25-$D25)*100,2)</f>
        <v>-0.01</v>
      </c>
      <c r="I25" s="259">
        <f>(E25-$C25)/$C25</f>
        <v>-1.4278561222699331E-4</v>
      </c>
      <c r="J25" s="76">
        <v>1036.396</v>
      </c>
      <c r="K25" s="77">
        <f>J25/$B$20</f>
        <v>0.49659607091518926</v>
      </c>
      <c r="L25" s="76">
        <f>J25-$C25</f>
        <v>-0.12300000000004729</v>
      </c>
      <c r="M25" s="78">
        <f>ROUND((K25-$D25)*100,2)</f>
        <v>-0.01</v>
      </c>
      <c r="N25" s="77">
        <f>(J25-$C25)/$C25</f>
        <v>-1.1866642097255072E-4</v>
      </c>
      <c r="O25" s="276">
        <v>1032.817</v>
      </c>
      <c r="P25" s="80">
        <f>O25/$B$20</f>
        <v>0.49488116914230956</v>
      </c>
      <c r="Q25" s="81">
        <f>O25-$C25</f>
        <v>-3.7019999999999982</v>
      </c>
      <c r="R25" s="82">
        <f>ROUND((P25-$D25)*100,2)</f>
        <v>-0.18</v>
      </c>
      <c r="S25" s="277">
        <f>(O25-$C25)/$C25</f>
        <v>-3.5715698409773465E-3</v>
      </c>
      <c r="T25" s="85">
        <v>1027.6949999999999</v>
      </c>
      <c r="U25" s="84">
        <f>T25/$B$20</f>
        <v>0.49242692860565401</v>
      </c>
      <c r="V25" s="85">
        <f>T25-$C25</f>
        <v>-8.8240000000000691</v>
      </c>
      <c r="W25" s="86">
        <f>ROUND((U25-$D25)*100,2)</f>
        <v>-0.42</v>
      </c>
      <c r="X25" s="84">
        <f>(T25-$C25)/$C25</f>
        <v>-8.5131097452145772E-3</v>
      </c>
      <c r="Y25" s="140">
        <v>1003.6559999999999</v>
      </c>
      <c r="Z25" s="87">
        <f>Y25/$B$20</f>
        <v>0.48090848107331097</v>
      </c>
      <c r="AA25" s="88">
        <f>Y25-$C25</f>
        <v>-32.863000000000056</v>
      </c>
      <c r="AB25" s="89">
        <f>ROUND((Z25-$D25)*100,2)</f>
        <v>-1.57</v>
      </c>
      <c r="AC25" s="292">
        <f>(Y25-$C25)/$C25</f>
        <v>-3.1705159287962935E-2</v>
      </c>
      <c r="AD25" s="90">
        <v>999.79</v>
      </c>
      <c r="AE25" s="91">
        <f>AD25/$B$20</f>
        <v>0.47905606133205558</v>
      </c>
      <c r="AF25" s="92">
        <f>AD25-$C25</f>
        <v>-36.729000000000042</v>
      </c>
      <c r="AG25" s="93">
        <f>ROUND((AE25-$D25)*100,2)</f>
        <v>-1.76</v>
      </c>
      <c r="AH25" s="91">
        <f>(AD25-$C25)/$C25</f>
        <v>-3.5434951023570277E-2</v>
      </c>
      <c r="AI25" s="144">
        <v>964.23299999999995</v>
      </c>
      <c r="AJ25" s="95">
        <f>AI25/$B$20</f>
        <v>0.46201868711068517</v>
      </c>
      <c r="AK25" s="96">
        <f>AI25-$C25</f>
        <v>-72.286000000000058</v>
      </c>
      <c r="AL25" s="97">
        <f>ROUND((AJ25-$D25)*100,2)</f>
        <v>-3.46</v>
      </c>
      <c r="AM25" s="294">
        <f>(AI25-$C25)/$C25</f>
        <v>-6.9739194361126092E-2</v>
      </c>
      <c r="AN25" s="98">
        <v>1036.127</v>
      </c>
      <c r="AO25" s="99">
        <f>AN25/$B$20</f>
        <v>0.49646717776712984</v>
      </c>
      <c r="AP25" s="100">
        <f>AN25-$C25</f>
        <v>-0.39200000000005275</v>
      </c>
      <c r="AQ25" s="101">
        <f>ROUND((AO25-$D25)*100,2)</f>
        <v>-0.02</v>
      </c>
      <c r="AR25" s="99">
        <f>(AN25-$C25)/$C25</f>
        <v>-3.7818891887177441E-4</v>
      </c>
      <c r="AS25" s="203">
        <v>1031.7080000000001</v>
      </c>
      <c r="AT25" s="103">
        <f>AS25/$B$20</f>
        <v>0.49434978437949212</v>
      </c>
      <c r="AU25" s="104">
        <f>AS25-$C25</f>
        <v>-4.8109999999999218</v>
      </c>
      <c r="AV25" s="105">
        <f>ROUND((AT25-$D25)*100,2)</f>
        <v>-0.23</v>
      </c>
      <c r="AW25" s="209">
        <f>(AS25-$C25)/$C25</f>
        <v>-4.6414971650301845E-3</v>
      </c>
    </row>
    <row r="26" spans="1:49" x14ac:dyDescent="0.3">
      <c r="A26" s="7" t="s">
        <v>52</v>
      </c>
      <c r="B26" s="196"/>
      <c r="C26" s="107"/>
      <c r="D26" s="249"/>
      <c r="E26" s="135"/>
      <c r="F26" s="250"/>
      <c r="G26" s="73"/>
      <c r="H26" s="148"/>
      <c r="I26" s="259"/>
      <c r="J26" s="110"/>
      <c r="K26" s="251"/>
      <c r="L26" s="76"/>
      <c r="M26" s="221"/>
      <c r="N26" s="77"/>
      <c r="O26" s="278"/>
      <c r="P26" s="252"/>
      <c r="Q26" s="81"/>
      <c r="R26" s="178"/>
      <c r="S26" s="277"/>
      <c r="T26" s="114"/>
      <c r="U26" s="253"/>
      <c r="V26" s="85"/>
      <c r="W26" s="179"/>
      <c r="X26" s="84"/>
      <c r="Y26" s="141"/>
      <c r="Z26" s="156"/>
      <c r="AA26" s="88"/>
      <c r="AB26" s="180"/>
      <c r="AC26" s="292"/>
      <c r="AD26" s="213"/>
      <c r="AE26" s="254"/>
      <c r="AF26" s="92"/>
      <c r="AG26" s="181"/>
      <c r="AH26" s="91"/>
      <c r="AI26" s="145"/>
      <c r="AJ26" s="255"/>
      <c r="AK26" s="96"/>
      <c r="AL26" s="182"/>
      <c r="AM26" s="294"/>
      <c r="AN26" s="215"/>
      <c r="AO26" s="256"/>
      <c r="AP26" s="100"/>
      <c r="AQ26" s="183"/>
      <c r="AR26" s="99"/>
      <c r="AS26" s="204"/>
      <c r="AT26" s="257"/>
      <c r="AU26" s="104"/>
      <c r="AV26" s="184"/>
      <c r="AW26" s="209"/>
    </row>
    <row r="27" spans="1:49" x14ac:dyDescent="0.3">
      <c r="A27" s="4" t="s">
        <v>66</v>
      </c>
      <c r="B27" s="195">
        <v>1326</v>
      </c>
      <c r="C27" s="71"/>
      <c r="D27" s="72"/>
      <c r="E27" s="134"/>
      <c r="F27" s="74"/>
      <c r="G27" s="73"/>
      <c r="H27" s="148"/>
      <c r="I27" s="259"/>
      <c r="J27" s="76"/>
      <c r="K27" s="77"/>
      <c r="L27" s="76"/>
      <c r="M27" s="221"/>
      <c r="N27" s="77"/>
      <c r="O27" s="276"/>
      <c r="P27" s="80"/>
      <c r="Q27" s="81"/>
      <c r="R27" s="178"/>
      <c r="S27" s="277"/>
      <c r="T27" s="85"/>
      <c r="U27" s="84"/>
      <c r="V27" s="85"/>
      <c r="W27" s="179"/>
      <c r="X27" s="84"/>
      <c r="Y27" s="140"/>
      <c r="Z27" s="87"/>
      <c r="AA27" s="88"/>
      <c r="AB27" s="180"/>
      <c r="AC27" s="292"/>
      <c r="AD27" s="90"/>
      <c r="AE27" s="91"/>
      <c r="AF27" s="92"/>
      <c r="AG27" s="181"/>
      <c r="AH27" s="91"/>
      <c r="AI27" s="144"/>
      <c r="AJ27" s="95"/>
      <c r="AK27" s="96"/>
      <c r="AL27" s="182"/>
      <c r="AM27" s="294"/>
      <c r="AN27" s="98"/>
      <c r="AO27" s="99"/>
      <c r="AP27" s="100"/>
      <c r="AQ27" s="183"/>
      <c r="AR27" s="99"/>
      <c r="AS27" s="203"/>
      <c r="AT27" s="103"/>
      <c r="AU27" s="104"/>
      <c r="AV27" s="184"/>
      <c r="AW27" s="209"/>
    </row>
    <row r="28" spans="1:49" x14ac:dyDescent="0.3">
      <c r="A28" s="8" t="s">
        <v>44</v>
      </c>
      <c r="B28" s="195"/>
      <c r="C28" s="71">
        <v>15</v>
      </c>
      <c r="D28" s="72">
        <f>C28/$B$27</f>
        <v>1.1312217194570135E-2</v>
      </c>
      <c r="E28" s="134">
        <v>14</v>
      </c>
      <c r="F28" s="74">
        <f>E28/$B$27</f>
        <v>1.0558069381598794E-2</v>
      </c>
      <c r="G28" s="73">
        <f>E28-$C28</f>
        <v>-1</v>
      </c>
      <c r="H28" s="75">
        <f>ROUND((F28-$D28)*100,2)</f>
        <v>-0.08</v>
      </c>
      <c r="I28" s="259">
        <f>(E28-$C28)/$C28</f>
        <v>-6.6666666666666666E-2</v>
      </c>
      <c r="J28" s="76">
        <v>15</v>
      </c>
      <c r="K28" s="77">
        <f>J28/$B$27</f>
        <v>1.1312217194570135E-2</v>
      </c>
      <c r="L28" s="76">
        <f>J28-$C28</f>
        <v>0</v>
      </c>
      <c r="M28" s="78">
        <f>ROUND((K28-$D28)*100,2)</f>
        <v>0</v>
      </c>
      <c r="N28" s="77">
        <f>(J28-$C28)/$C28</f>
        <v>0</v>
      </c>
      <c r="O28" s="276">
        <v>14</v>
      </c>
      <c r="P28" s="80">
        <f>O28/$B$27</f>
        <v>1.0558069381598794E-2</v>
      </c>
      <c r="Q28" s="81">
        <f>O28-$C28</f>
        <v>-1</v>
      </c>
      <c r="R28" s="82">
        <f>ROUND((P28-$D28)*100,2)</f>
        <v>-0.08</v>
      </c>
      <c r="S28" s="277">
        <f>(O28-$C28)/$C28</f>
        <v>-6.6666666666666666E-2</v>
      </c>
      <c r="T28" s="85">
        <v>14</v>
      </c>
      <c r="U28" s="84">
        <f>T28/$B$27</f>
        <v>1.0558069381598794E-2</v>
      </c>
      <c r="V28" s="85">
        <f>T28-$C28</f>
        <v>-1</v>
      </c>
      <c r="W28" s="86">
        <f>ROUND((U28-$D28)*100,2)</f>
        <v>-0.08</v>
      </c>
      <c r="X28" s="84">
        <f>(T28-$C28)/$C28</f>
        <v>-6.6666666666666666E-2</v>
      </c>
      <c r="Y28" s="140">
        <v>13</v>
      </c>
      <c r="Z28" s="87">
        <f>Y28/$B$27</f>
        <v>9.8039215686274508E-3</v>
      </c>
      <c r="AA28" s="88">
        <f>Y28-$C28</f>
        <v>-2</v>
      </c>
      <c r="AB28" s="89">
        <f>ROUND((Z28-$D28)*100,2)</f>
        <v>-0.15</v>
      </c>
      <c r="AC28" s="292">
        <f>(Y28-$C28)/$C28</f>
        <v>-0.13333333333333333</v>
      </c>
      <c r="AD28" s="90">
        <v>12</v>
      </c>
      <c r="AE28" s="91">
        <f>AD28/$B$27</f>
        <v>9.0497737556561094E-3</v>
      </c>
      <c r="AF28" s="92">
        <f>AD28-$C28</f>
        <v>-3</v>
      </c>
      <c r="AG28" s="93">
        <f>ROUND((AE28-$D28)*100,2)</f>
        <v>-0.23</v>
      </c>
      <c r="AH28" s="91">
        <f>(AD28-$C28)/$C28</f>
        <v>-0.2</v>
      </c>
      <c r="AI28" s="144">
        <v>9</v>
      </c>
      <c r="AJ28" s="95">
        <f>AI28/$B$27</f>
        <v>6.7873303167420816E-3</v>
      </c>
      <c r="AK28" s="96">
        <f>AI28-$C28</f>
        <v>-6</v>
      </c>
      <c r="AL28" s="97">
        <f>ROUND((AJ28-$D28)*100,2)</f>
        <v>-0.45</v>
      </c>
      <c r="AM28" s="294">
        <f>(AI28-$C28)/$C28</f>
        <v>-0.4</v>
      </c>
      <c r="AN28" s="98">
        <v>14</v>
      </c>
      <c r="AO28" s="99">
        <f>AN28/$B$27</f>
        <v>1.0558069381598794E-2</v>
      </c>
      <c r="AP28" s="100">
        <f>AN28-$C28</f>
        <v>-1</v>
      </c>
      <c r="AQ28" s="101">
        <f>ROUND((AO28-$D28)*100,2)</f>
        <v>-0.08</v>
      </c>
      <c r="AR28" s="99">
        <f>(AN28-$C28)/$C28</f>
        <v>-6.6666666666666666E-2</v>
      </c>
      <c r="AS28" s="203">
        <v>14</v>
      </c>
      <c r="AT28" s="103">
        <f>AS28/$B$27</f>
        <v>1.0558069381598794E-2</v>
      </c>
      <c r="AU28" s="104">
        <f>AS28-$C28</f>
        <v>-1</v>
      </c>
      <c r="AV28" s="105">
        <f>ROUND((AT28-$D28)*100,2)</f>
        <v>-0.08</v>
      </c>
      <c r="AW28" s="209">
        <f>(AS28-$C28)/$C28</f>
        <v>-6.6666666666666666E-2</v>
      </c>
    </row>
    <row r="29" spans="1:49" x14ac:dyDescent="0.3">
      <c r="A29" s="8" t="s">
        <v>45</v>
      </c>
      <c r="B29" s="195"/>
      <c r="C29" s="71">
        <v>105</v>
      </c>
      <c r="D29" s="72">
        <f t="shared" ref="D29:D31" si="3">C29/$B$27</f>
        <v>7.9185520361990946E-2</v>
      </c>
      <c r="E29" s="134">
        <v>104</v>
      </c>
      <c r="F29" s="74">
        <f>E29/$B$27</f>
        <v>7.8431372549019607E-2</v>
      </c>
      <c r="G29" s="73">
        <f>E29-$C29</f>
        <v>-1</v>
      </c>
      <c r="H29" s="75">
        <f>ROUND((F29-$D29)*100,2)</f>
        <v>-0.08</v>
      </c>
      <c r="I29" s="259">
        <f>(E29-$C29)/$C29</f>
        <v>-9.5238095238095247E-3</v>
      </c>
      <c r="J29" s="76">
        <v>105</v>
      </c>
      <c r="K29" s="77">
        <f>J29/$B$27</f>
        <v>7.9185520361990946E-2</v>
      </c>
      <c r="L29" s="76">
        <f>J29-$C29</f>
        <v>0</v>
      </c>
      <c r="M29" s="78">
        <f>ROUND((K29-$D29)*100,2)</f>
        <v>0</v>
      </c>
      <c r="N29" s="77">
        <f>(J29-$C29)/$C29</f>
        <v>0</v>
      </c>
      <c r="O29" s="276">
        <v>100</v>
      </c>
      <c r="P29" s="80">
        <f>O29/$B$27</f>
        <v>7.5414781297134234E-2</v>
      </c>
      <c r="Q29" s="81">
        <f>O29-$C29</f>
        <v>-5</v>
      </c>
      <c r="R29" s="82">
        <f>ROUND((P29-$D29)*100,2)</f>
        <v>-0.38</v>
      </c>
      <c r="S29" s="277">
        <f>(O29-$C29)/$C29</f>
        <v>-4.7619047619047616E-2</v>
      </c>
      <c r="T29" s="85">
        <v>100</v>
      </c>
      <c r="U29" s="84">
        <f>T29/$B$27</f>
        <v>7.5414781297134234E-2</v>
      </c>
      <c r="V29" s="85">
        <f>T29-$C29</f>
        <v>-5</v>
      </c>
      <c r="W29" s="86">
        <f>ROUND((U29-$D29)*100,2)</f>
        <v>-0.38</v>
      </c>
      <c r="X29" s="84">
        <f>(T29-$C29)/$C29</f>
        <v>-4.7619047619047616E-2</v>
      </c>
      <c r="Y29" s="140">
        <v>89</v>
      </c>
      <c r="Z29" s="87">
        <f>Y29/$B$27</f>
        <v>6.711915535444947E-2</v>
      </c>
      <c r="AA29" s="88">
        <f>Y29-$C29</f>
        <v>-16</v>
      </c>
      <c r="AB29" s="89">
        <f>ROUND((Z29-$D29)*100,2)</f>
        <v>-1.21</v>
      </c>
      <c r="AC29" s="292">
        <f>(Y29-$C29)/$C29</f>
        <v>-0.15238095238095239</v>
      </c>
      <c r="AD29" s="90">
        <v>85</v>
      </c>
      <c r="AE29" s="91">
        <f>AD29/$B$27</f>
        <v>6.4102564102564097E-2</v>
      </c>
      <c r="AF29" s="92">
        <f>AD29-$C29</f>
        <v>-20</v>
      </c>
      <c r="AG29" s="93">
        <f>ROUND((AE29-$D29)*100,2)</f>
        <v>-1.51</v>
      </c>
      <c r="AH29" s="91">
        <f>(AD29-$C29)/$C29</f>
        <v>-0.19047619047619047</v>
      </c>
      <c r="AI29" s="144">
        <v>69</v>
      </c>
      <c r="AJ29" s="95">
        <f>AI29/$B$27</f>
        <v>5.2036199095022627E-2</v>
      </c>
      <c r="AK29" s="96">
        <f>AI29-$C29</f>
        <v>-36</v>
      </c>
      <c r="AL29" s="97">
        <f>ROUND((AJ29-$D29)*100,2)</f>
        <v>-2.71</v>
      </c>
      <c r="AM29" s="294">
        <f>(AI29-$C29)/$C29</f>
        <v>-0.34285714285714286</v>
      </c>
      <c r="AN29" s="98">
        <v>103</v>
      </c>
      <c r="AO29" s="99">
        <f>AN29/$B$27</f>
        <v>7.7677224736048267E-2</v>
      </c>
      <c r="AP29" s="100">
        <f>AN29-$C29</f>
        <v>-2</v>
      </c>
      <c r="AQ29" s="101">
        <f>ROUND((AO29-$D29)*100,2)</f>
        <v>-0.15</v>
      </c>
      <c r="AR29" s="99">
        <f>(AN29-$C29)/$C29</f>
        <v>-1.9047619047619049E-2</v>
      </c>
      <c r="AS29" s="203">
        <v>101</v>
      </c>
      <c r="AT29" s="103">
        <f>AS29/$B$27</f>
        <v>7.6168929110105574E-2</v>
      </c>
      <c r="AU29" s="104">
        <f>AS29-$C29</f>
        <v>-4</v>
      </c>
      <c r="AV29" s="105">
        <f>ROUND((AT29-$D29)*100,2)</f>
        <v>-0.3</v>
      </c>
      <c r="AW29" s="209">
        <f>(AS29-$C29)/$C29</f>
        <v>-3.8095238095238099E-2</v>
      </c>
    </row>
    <row r="30" spans="1:49" x14ac:dyDescent="0.3">
      <c r="A30" s="8" t="s">
        <v>46</v>
      </c>
      <c r="B30" s="195"/>
      <c r="C30" s="71">
        <v>314</v>
      </c>
      <c r="D30" s="72">
        <f t="shared" si="3"/>
        <v>0.2368024132730015</v>
      </c>
      <c r="E30" s="134">
        <v>314</v>
      </c>
      <c r="F30" s="74">
        <f>E30/$B$27</f>
        <v>0.2368024132730015</v>
      </c>
      <c r="G30" s="73">
        <f>E30-$C30</f>
        <v>0</v>
      </c>
      <c r="H30" s="75">
        <f>ROUND((F30-$D30)*100,2)</f>
        <v>0</v>
      </c>
      <c r="I30" s="259">
        <f>(E30-$C30)/$C30</f>
        <v>0</v>
      </c>
      <c r="J30" s="76">
        <v>314</v>
      </c>
      <c r="K30" s="77">
        <f>J30/$B$27</f>
        <v>0.2368024132730015</v>
      </c>
      <c r="L30" s="76">
        <f>J30-$C30</f>
        <v>0</v>
      </c>
      <c r="M30" s="78">
        <f>ROUND((K30-$D30)*100,2)</f>
        <v>0</v>
      </c>
      <c r="N30" s="77">
        <f>(J30-$C30)/$C30</f>
        <v>0</v>
      </c>
      <c r="O30" s="276">
        <v>310</v>
      </c>
      <c r="P30" s="80">
        <f>O30/$B$27</f>
        <v>0.23378582202111614</v>
      </c>
      <c r="Q30" s="81">
        <f>O30-$C30</f>
        <v>-4</v>
      </c>
      <c r="R30" s="82">
        <f>ROUND((P30-$D30)*100,2)</f>
        <v>-0.3</v>
      </c>
      <c r="S30" s="277">
        <f>(O30-$C30)/$C30</f>
        <v>-1.2738853503184714E-2</v>
      </c>
      <c r="T30" s="85">
        <v>311</v>
      </c>
      <c r="U30" s="84">
        <f>T30/$B$27</f>
        <v>0.23453996983408748</v>
      </c>
      <c r="V30" s="85">
        <f>T30-$C30</f>
        <v>-3</v>
      </c>
      <c r="W30" s="86">
        <f>ROUND((U30-$D30)*100,2)</f>
        <v>-0.23</v>
      </c>
      <c r="X30" s="84">
        <f>(T30-$C30)/$C30</f>
        <v>-9.5541401273885346E-3</v>
      </c>
      <c r="Y30" s="140">
        <v>290</v>
      </c>
      <c r="Z30" s="87">
        <f>Y30/$B$27</f>
        <v>0.21870286576168929</v>
      </c>
      <c r="AA30" s="88">
        <f>Y30-$C30</f>
        <v>-24</v>
      </c>
      <c r="AB30" s="89">
        <f>ROUND((Z30-$D30)*100,2)</f>
        <v>-1.81</v>
      </c>
      <c r="AC30" s="292">
        <f>(Y30-$C30)/$C30</f>
        <v>-7.6433121019108277E-2</v>
      </c>
      <c r="AD30" s="90">
        <v>283</v>
      </c>
      <c r="AE30" s="91">
        <f>AD30/$B$27</f>
        <v>0.21342383107088989</v>
      </c>
      <c r="AF30" s="92">
        <f>AD30-$C30</f>
        <v>-31</v>
      </c>
      <c r="AG30" s="93">
        <f>ROUND((AE30-$D30)*100,2)</f>
        <v>-2.34</v>
      </c>
      <c r="AH30" s="91">
        <f>(AD30-$C30)/$C30</f>
        <v>-9.8726114649681534E-2</v>
      </c>
      <c r="AI30" s="144">
        <v>258</v>
      </c>
      <c r="AJ30" s="95">
        <f>AI30/$B$27</f>
        <v>0.19457013574660634</v>
      </c>
      <c r="AK30" s="96">
        <f>AI30-$C30</f>
        <v>-56</v>
      </c>
      <c r="AL30" s="97">
        <f>ROUND((AJ30-$D30)*100,2)</f>
        <v>-4.22</v>
      </c>
      <c r="AM30" s="294">
        <f>(AI30-$C30)/$C30</f>
        <v>-0.17834394904458598</v>
      </c>
      <c r="AN30" s="98">
        <v>314</v>
      </c>
      <c r="AO30" s="99">
        <f>AN30/$B$27</f>
        <v>0.2368024132730015</v>
      </c>
      <c r="AP30" s="100">
        <f>AN30-$C30</f>
        <v>0</v>
      </c>
      <c r="AQ30" s="101">
        <f>ROUND((AO30-$D30)*100,2)</f>
        <v>0</v>
      </c>
      <c r="AR30" s="99">
        <f>(AN30-$C30)/$C30</f>
        <v>0</v>
      </c>
      <c r="AS30" s="203">
        <v>312</v>
      </c>
      <c r="AT30" s="103">
        <f>AS30/$B$27</f>
        <v>0.23529411764705882</v>
      </c>
      <c r="AU30" s="104">
        <f>AS30-$C30</f>
        <v>-2</v>
      </c>
      <c r="AV30" s="105">
        <f>ROUND((AT30-$D30)*100,2)</f>
        <v>-0.15</v>
      </c>
      <c r="AW30" s="209">
        <f>(AS30-$C30)/$C30</f>
        <v>-6.369426751592357E-3</v>
      </c>
    </row>
    <row r="31" spans="1:49" x14ac:dyDescent="0.3">
      <c r="A31" s="8" t="s">
        <v>47</v>
      </c>
      <c r="B31" s="195"/>
      <c r="C31" s="71">
        <v>492</v>
      </c>
      <c r="D31" s="72">
        <f t="shared" si="3"/>
        <v>0.37104072398190047</v>
      </c>
      <c r="E31" s="134">
        <v>491</v>
      </c>
      <c r="F31" s="74">
        <f>E31/$B$27</f>
        <v>0.37028657616892913</v>
      </c>
      <c r="G31" s="73">
        <f>E31-$C31</f>
        <v>-1</v>
      </c>
      <c r="H31" s="75">
        <f>ROUND((F31-$D31)*100,2)</f>
        <v>-0.08</v>
      </c>
      <c r="I31" s="259">
        <f>(E31-$C31)/$C31</f>
        <v>-2.0325203252032522E-3</v>
      </c>
      <c r="J31" s="76">
        <v>492</v>
      </c>
      <c r="K31" s="77">
        <f>J31/$B$27</f>
        <v>0.37104072398190047</v>
      </c>
      <c r="L31" s="76">
        <f>J31-$C31</f>
        <v>0</v>
      </c>
      <c r="M31" s="78">
        <f>ROUND((K31-$D31)*100,2)</f>
        <v>0</v>
      </c>
      <c r="N31" s="77">
        <f>(J31-$C31)/$C31</f>
        <v>0</v>
      </c>
      <c r="O31" s="276">
        <v>488</v>
      </c>
      <c r="P31" s="80">
        <f>O31/$B$27</f>
        <v>0.36802413273001511</v>
      </c>
      <c r="Q31" s="81">
        <f>O31-$C31</f>
        <v>-4</v>
      </c>
      <c r="R31" s="82">
        <f>ROUND((P31-$D31)*100,2)</f>
        <v>-0.3</v>
      </c>
      <c r="S31" s="277">
        <f>(O31-$C31)/$C31</f>
        <v>-8.130081300813009E-3</v>
      </c>
      <c r="T31" s="85">
        <v>489</v>
      </c>
      <c r="U31" s="84">
        <f>T31/$B$27</f>
        <v>0.36877828054298645</v>
      </c>
      <c r="V31" s="85">
        <f>T31-$C31</f>
        <v>-3</v>
      </c>
      <c r="W31" s="86">
        <f>ROUND((U31-$D31)*100,2)</f>
        <v>-0.23</v>
      </c>
      <c r="X31" s="84">
        <f>(T31-$C31)/$C31</f>
        <v>-6.0975609756097563E-3</v>
      </c>
      <c r="Y31" s="140">
        <v>475</v>
      </c>
      <c r="Z31" s="87">
        <f>Y31/$B$27</f>
        <v>0.35822021116138764</v>
      </c>
      <c r="AA31" s="88">
        <f>Y31-$C31</f>
        <v>-17</v>
      </c>
      <c r="AB31" s="89">
        <f>ROUND((Z31-$D31)*100,2)</f>
        <v>-1.28</v>
      </c>
      <c r="AC31" s="292">
        <f>(Y31-$C31)/$C31</f>
        <v>-3.4552845528455285E-2</v>
      </c>
      <c r="AD31" s="90">
        <v>472</v>
      </c>
      <c r="AE31" s="91">
        <f>AD31/$B$27</f>
        <v>0.35595776772247362</v>
      </c>
      <c r="AF31" s="92">
        <f>AD31-$C31</f>
        <v>-20</v>
      </c>
      <c r="AG31" s="93">
        <f>ROUND((AE31-$D31)*100,2)</f>
        <v>-1.51</v>
      </c>
      <c r="AH31" s="91">
        <f>(AD31-$C31)/$C31</f>
        <v>-4.065040650406504E-2</v>
      </c>
      <c r="AI31" s="144">
        <v>453</v>
      </c>
      <c r="AJ31" s="95">
        <f>AI31/$B$27</f>
        <v>0.34162895927601811</v>
      </c>
      <c r="AK31" s="96">
        <f>AI31-$C31</f>
        <v>-39</v>
      </c>
      <c r="AL31" s="97">
        <f>ROUND((AJ31-$D31)*100,2)</f>
        <v>-2.94</v>
      </c>
      <c r="AM31" s="294">
        <f>(AI31-$C31)/$C31</f>
        <v>-7.926829268292683E-2</v>
      </c>
      <c r="AN31" s="98">
        <v>493</v>
      </c>
      <c r="AO31" s="99">
        <f>AN31/$B$27</f>
        <v>0.37179487179487181</v>
      </c>
      <c r="AP31" s="100">
        <f>AN31-$C31</f>
        <v>1</v>
      </c>
      <c r="AQ31" s="101">
        <f>ROUND((AO31-$D31)*100,2)</f>
        <v>0.08</v>
      </c>
      <c r="AR31" s="99">
        <f>(AN31-$C31)/$C31</f>
        <v>2.0325203252032522E-3</v>
      </c>
      <c r="AS31" s="203">
        <v>490</v>
      </c>
      <c r="AT31" s="103">
        <f>AS31/$B$27</f>
        <v>0.36953242835595779</v>
      </c>
      <c r="AU31" s="104">
        <f>AS31-$C31</f>
        <v>-2</v>
      </c>
      <c r="AV31" s="105">
        <f>ROUND((AT31-$D31)*100,2)</f>
        <v>-0.15</v>
      </c>
      <c r="AW31" s="209">
        <f>(AS31-$C31)/$C31</f>
        <v>-4.0650406504065045E-3</v>
      </c>
    </row>
    <row r="32" spans="1:49" x14ac:dyDescent="0.3">
      <c r="A32" s="4" t="s">
        <v>67</v>
      </c>
      <c r="B32" s="195">
        <v>761</v>
      </c>
      <c r="C32" s="71"/>
      <c r="D32" s="72"/>
      <c r="E32" s="134"/>
      <c r="F32" s="74"/>
      <c r="G32" s="73"/>
      <c r="H32" s="148"/>
      <c r="I32" s="259"/>
      <c r="J32" s="76"/>
      <c r="K32" s="77"/>
      <c r="L32" s="76"/>
      <c r="M32" s="221"/>
      <c r="N32" s="77"/>
      <c r="O32" s="276"/>
      <c r="P32" s="80"/>
      <c r="Q32" s="81"/>
      <c r="R32" s="178"/>
      <c r="S32" s="277"/>
      <c r="T32" s="85"/>
      <c r="U32" s="84"/>
      <c r="V32" s="85"/>
      <c r="W32" s="179"/>
      <c r="X32" s="84"/>
      <c r="Y32" s="140"/>
      <c r="Z32" s="87"/>
      <c r="AA32" s="88"/>
      <c r="AB32" s="180"/>
      <c r="AC32" s="292"/>
      <c r="AD32" s="90"/>
      <c r="AE32" s="91"/>
      <c r="AF32" s="92"/>
      <c r="AG32" s="181"/>
      <c r="AH32" s="91"/>
      <c r="AI32" s="144"/>
      <c r="AJ32" s="95"/>
      <c r="AK32" s="96"/>
      <c r="AL32" s="182"/>
      <c r="AM32" s="294"/>
      <c r="AN32" s="98"/>
      <c r="AO32" s="99"/>
      <c r="AP32" s="100"/>
      <c r="AQ32" s="183"/>
      <c r="AR32" s="99"/>
      <c r="AS32" s="203"/>
      <c r="AT32" s="103"/>
      <c r="AU32" s="104"/>
      <c r="AV32" s="184"/>
      <c r="AW32" s="209"/>
    </row>
    <row r="33" spans="1:49" x14ac:dyDescent="0.3">
      <c r="A33" s="8" t="s">
        <v>44</v>
      </c>
      <c r="B33" s="195"/>
      <c r="C33" s="71">
        <v>32</v>
      </c>
      <c r="D33" s="72">
        <f>C33/$B$32</f>
        <v>4.2049934296977662E-2</v>
      </c>
      <c r="E33" s="134">
        <v>31</v>
      </c>
      <c r="F33" s="74">
        <f>E33/$B$32</f>
        <v>4.0735873850197106E-2</v>
      </c>
      <c r="G33" s="73">
        <f>E33-$C33</f>
        <v>-1</v>
      </c>
      <c r="H33" s="75">
        <f>ROUND((F33-$D33)*100,2)</f>
        <v>-0.13</v>
      </c>
      <c r="I33" s="259">
        <f>(E33-$C33)/$C33</f>
        <v>-3.125E-2</v>
      </c>
      <c r="J33" s="76">
        <v>32</v>
      </c>
      <c r="K33" s="77">
        <f>J33/$B$32</f>
        <v>4.2049934296977662E-2</v>
      </c>
      <c r="L33" s="76">
        <f>J33-$C33</f>
        <v>0</v>
      </c>
      <c r="M33" s="78">
        <f>ROUND((K33-$D33)*100,2)</f>
        <v>0</v>
      </c>
      <c r="N33" s="77">
        <f>(J33-$C33)/$C33</f>
        <v>0</v>
      </c>
      <c r="O33" s="276">
        <v>30</v>
      </c>
      <c r="P33" s="80">
        <f>O33/$B$32</f>
        <v>3.9421813403416557E-2</v>
      </c>
      <c r="Q33" s="81">
        <f>O33-$C33</f>
        <v>-2</v>
      </c>
      <c r="R33" s="82">
        <f>ROUND((P33-$D33)*100,2)</f>
        <v>-0.26</v>
      </c>
      <c r="S33" s="277">
        <f>(O33-$C33)/$C33</f>
        <v>-6.25E-2</v>
      </c>
      <c r="T33" s="85">
        <v>28</v>
      </c>
      <c r="U33" s="84">
        <f>T33/$B$32</f>
        <v>3.6793692509855452E-2</v>
      </c>
      <c r="V33" s="85">
        <f>T33-$C33</f>
        <v>-4</v>
      </c>
      <c r="W33" s="86">
        <f>ROUND((U33-$D33)*100,2)</f>
        <v>-0.53</v>
      </c>
      <c r="X33" s="84">
        <f>(T33-$C33)/$C33</f>
        <v>-0.125</v>
      </c>
      <c r="Y33" s="140">
        <v>24</v>
      </c>
      <c r="Z33" s="87">
        <f>Y33/$B$32</f>
        <v>3.1537450722733243E-2</v>
      </c>
      <c r="AA33" s="88">
        <f>Y33-$C33</f>
        <v>-8</v>
      </c>
      <c r="AB33" s="89">
        <f>ROUND((Z33-$D33)*100,2)</f>
        <v>-1.05</v>
      </c>
      <c r="AC33" s="292">
        <f>(Y33-$C33)/$C33</f>
        <v>-0.25</v>
      </c>
      <c r="AD33" s="90">
        <v>24</v>
      </c>
      <c r="AE33" s="91">
        <f>AD33/$B$32</f>
        <v>3.1537450722733243E-2</v>
      </c>
      <c r="AF33" s="92">
        <f>AD33-$C33</f>
        <v>-8</v>
      </c>
      <c r="AG33" s="93">
        <f>ROUND((AE33-$D33)*100,2)</f>
        <v>-1.05</v>
      </c>
      <c r="AH33" s="91">
        <f>(AD33-$C33)/$C33</f>
        <v>-0.25</v>
      </c>
      <c r="AI33" s="144">
        <v>20</v>
      </c>
      <c r="AJ33" s="95">
        <f>AI33/$B$32</f>
        <v>2.6281208935611037E-2</v>
      </c>
      <c r="AK33" s="96">
        <f>AI33-$C33</f>
        <v>-12</v>
      </c>
      <c r="AL33" s="97">
        <f>ROUND((AJ33-$D33)*100,2)</f>
        <v>-1.58</v>
      </c>
      <c r="AM33" s="294">
        <f>(AI33-$C33)/$C33</f>
        <v>-0.375</v>
      </c>
      <c r="AN33" s="98">
        <v>31</v>
      </c>
      <c r="AO33" s="99">
        <f>AN33/$B$32</f>
        <v>4.0735873850197106E-2</v>
      </c>
      <c r="AP33" s="100">
        <f>AN33-$C33</f>
        <v>-1</v>
      </c>
      <c r="AQ33" s="101">
        <f>ROUND((AO33-$D33)*100,2)</f>
        <v>-0.13</v>
      </c>
      <c r="AR33" s="99">
        <f>(AN33-$C33)/$C33</f>
        <v>-3.125E-2</v>
      </c>
      <c r="AS33" s="203">
        <v>29</v>
      </c>
      <c r="AT33" s="103">
        <f>AS33/$B$32</f>
        <v>3.8107752956636008E-2</v>
      </c>
      <c r="AU33" s="104">
        <f>AS33-$C33</f>
        <v>-3</v>
      </c>
      <c r="AV33" s="105">
        <f>ROUND((AT33-$D33)*100,2)</f>
        <v>-0.39</v>
      </c>
      <c r="AW33" s="209">
        <f>(AS33-$C33)/$C33</f>
        <v>-9.375E-2</v>
      </c>
    </row>
    <row r="34" spans="1:49" x14ac:dyDescent="0.3">
      <c r="A34" s="8" t="s">
        <v>45</v>
      </c>
      <c r="B34" s="195"/>
      <c r="C34" s="71">
        <v>159</v>
      </c>
      <c r="D34" s="72">
        <f t="shared" ref="D34:D36" si="4">C34/$B$32</f>
        <v>0.20893561103810776</v>
      </c>
      <c r="E34" s="134">
        <v>156</v>
      </c>
      <c r="F34" s="74">
        <f>E34/$B$32</f>
        <v>0.2049934296977661</v>
      </c>
      <c r="G34" s="73">
        <f>E34-$C34</f>
        <v>-3</v>
      </c>
      <c r="H34" s="75">
        <f>ROUND((F34-$D34)*100,2)</f>
        <v>-0.39</v>
      </c>
      <c r="I34" s="259">
        <f>(E34-$C34)/$C34</f>
        <v>-1.8867924528301886E-2</v>
      </c>
      <c r="J34" s="76">
        <v>159</v>
      </c>
      <c r="K34" s="77">
        <f>J34/$B$32</f>
        <v>0.20893561103810776</v>
      </c>
      <c r="L34" s="76">
        <f>J34-$C34</f>
        <v>0</v>
      </c>
      <c r="M34" s="78">
        <f>ROUND((K34-$D34)*100,2)</f>
        <v>0</v>
      </c>
      <c r="N34" s="77">
        <f>(J34-$C34)/$C34</f>
        <v>0</v>
      </c>
      <c r="O34" s="276">
        <v>153</v>
      </c>
      <c r="P34" s="80">
        <f>O34/$B$32</f>
        <v>0.20105124835742444</v>
      </c>
      <c r="Q34" s="81">
        <f>O34-$C34</f>
        <v>-6</v>
      </c>
      <c r="R34" s="82">
        <f>ROUND((P34-$D34)*100,2)</f>
        <v>-0.79</v>
      </c>
      <c r="S34" s="277">
        <f>(O34-$C34)/$C34</f>
        <v>-3.7735849056603772E-2</v>
      </c>
      <c r="T34" s="85">
        <v>147</v>
      </c>
      <c r="U34" s="84">
        <f>T34/$B$32</f>
        <v>0.19316688567674112</v>
      </c>
      <c r="V34" s="85">
        <f>T34-$C34</f>
        <v>-12</v>
      </c>
      <c r="W34" s="86">
        <f>ROUND((U34-$D34)*100,2)</f>
        <v>-1.58</v>
      </c>
      <c r="X34" s="84">
        <f>(T34-$C34)/$C34</f>
        <v>-7.5471698113207544E-2</v>
      </c>
      <c r="Y34" s="140">
        <v>132</v>
      </c>
      <c r="Z34" s="87">
        <f>Y34/$B$32</f>
        <v>0.17345597897503284</v>
      </c>
      <c r="AA34" s="88">
        <f>Y34-$C34</f>
        <v>-27</v>
      </c>
      <c r="AB34" s="89">
        <f>ROUND((Z34-$D34)*100,2)</f>
        <v>-3.55</v>
      </c>
      <c r="AC34" s="292">
        <f>(Y34-$C34)/$C34</f>
        <v>-0.16981132075471697</v>
      </c>
      <c r="AD34" s="90">
        <v>130</v>
      </c>
      <c r="AE34" s="91">
        <f>AD34/$B$32</f>
        <v>0.17082785808147175</v>
      </c>
      <c r="AF34" s="92">
        <f>AD34-$C34</f>
        <v>-29</v>
      </c>
      <c r="AG34" s="93">
        <f>ROUND((AE34-$D34)*100,2)</f>
        <v>-3.81</v>
      </c>
      <c r="AH34" s="91">
        <f>(AD34-$C34)/$C34</f>
        <v>-0.18238993710691823</v>
      </c>
      <c r="AI34" s="144">
        <v>106</v>
      </c>
      <c r="AJ34" s="95">
        <f>AI34/$B$32</f>
        <v>0.13929040735873849</v>
      </c>
      <c r="AK34" s="96">
        <f>AI34-$C34</f>
        <v>-53</v>
      </c>
      <c r="AL34" s="97">
        <f>ROUND((AJ34-$D34)*100,2)</f>
        <v>-6.96</v>
      </c>
      <c r="AM34" s="294">
        <f>(AI34-$C34)/$C34</f>
        <v>-0.33333333333333331</v>
      </c>
      <c r="AN34" s="98">
        <v>156</v>
      </c>
      <c r="AO34" s="99">
        <f>AN34/$B$32</f>
        <v>0.2049934296977661</v>
      </c>
      <c r="AP34" s="100">
        <f>AN34-$C34</f>
        <v>-3</v>
      </c>
      <c r="AQ34" s="101">
        <f>ROUND((AO34-$D34)*100,2)</f>
        <v>-0.39</v>
      </c>
      <c r="AR34" s="99">
        <f>(AN34-$C34)/$C34</f>
        <v>-1.8867924528301886E-2</v>
      </c>
      <c r="AS34" s="203">
        <v>151</v>
      </c>
      <c r="AT34" s="103">
        <f>AS34/$B$32</f>
        <v>0.19842312746386334</v>
      </c>
      <c r="AU34" s="104">
        <f>AS34-$C34</f>
        <v>-8</v>
      </c>
      <c r="AV34" s="105">
        <f>ROUND((AT34-$D34)*100,2)</f>
        <v>-1.05</v>
      </c>
      <c r="AW34" s="209">
        <f>(AS34-$C34)/$C34</f>
        <v>-5.0314465408805034E-2</v>
      </c>
    </row>
    <row r="35" spans="1:49" x14ac:dyDescent="0.3">
      <c r="A35" s="8" t="s">
        <v>46</v>
      </c>
      <c r="B35" s="195"/>
      <c r="C35" s="71">
        <v>402</v>
      </c>
      <c r="D35" s="72">
        <f t="shared" si="4"/>
        <v>0.52825229960578191</v>
      </c>
      <c r="E35" s="134">
        <v>401</v>
      </c>
      <c r="F35" s="74">
        <f>E35/$B$32</f>
        <v>0.52693823915900129</v>
      </c>
      <c r="G35" s="73">
        <f>E35-$C35</f>
        <v>-1</v>
      </c>
      <c r="H35" s="75">
        <f>ROUND((F35-$D35)*100,2)</f>
        <v>-0.13</v>
      </c>
      <c r="I35" s="259">
        <f>(E35-$C35)/$C35</f>
        <v>-2.4875621890547263E-3</v>
      </c>
      <c r="J35" s="76">
        <v>402</v>
      </c>
      <c r="K35" s="77">
        <f>J35/$B$32</f>
        <v>0.52825229960578191</v>
      </c>
      <c r="L35" s="76">
        <f>J35-$C35</f>
        <v>0</v>
      </c>
      <c r="M35" s="78">
        <f>ROUND((K35-$D35)*100,2)</f>
        <v>0</v>
      </c>
      <c r="N35" s="77">
        <f>(J35-$C35)/$C35</f>
        <v>0</v>
      </c>
      <c r="O35" s="276">
        <v>399</v>
      </c>
      <c r="P35" s="80">
        <f>O35/$B$32</f>
        <v>0.52431011826544016</v>
      </c>
      <c r="Q35" s="81">
        <f>O35-$C35</f>
        <v>-3</v>
      </c>
      <c r="R35" s="82">
        <f>ROUND((P35-$D35)*100,2)</f>
        <v>-0.39</v>
      </c>
      <c r="S35" s="277">
        <f>(O35-$C35)/$C35</f>
        <v>-7.462686567164179E-3</v>
      </c>
      <c r="T35" s="85">
        <v>393</v>
      </c>
      <c r="U35" s="84">
        <f>T35/$B$32</f>
        <v>0.5164257555847569</v>
      </c>
      <c r="V35" s="85">
        <f>T35-$C35</f>
        <v>-9</v>
      </c>
      <c r="W35" s="86">
        <f>ROUND((U35-$D35)*100,2)</f>
        <v>-1.18</v>
      </c>
      <c r="X35" s="84">
        <f>(T35-$C35)/$C35</f>
        <v>-2.2388059701492536E-2</v>
      </c>
      <c r="Y35" s="140">
        <v>373</v>
      </c>
      <c r="Z35" s="87">
        <f>Y35/$B$32</f>
        <v>0.49014454664914586</v>
      </c>
      <c r="AA35" s="88">
        <f>Y35-$C35</f>
        <v>-29</v>
      </c>
      <c r="AB35" s="89">
        <f>ROUND((Z35-$D35)*100,2)</f>
        <v>-3.81</v>
      </c>
      <c r="AC35" s="292">
        <f>(Y35-$C35)/$C35</f>
        <v>-7.2139303482587069E-2</v>
      </c>
      <c r="AD35" s="90">
        <v>369</v>
      </c>
      <c r="AE35" s="91">
        <f>AD35/$B$32</f>
        <v>0.48488830486202367</v>
      </c>
      <c r="AF35" s="92">
        <f>AD35-$C35</f>
        <v>-33</v>
      </c>
      <c r="AG35" s="93">
        <f>ROUND((AE35-$D35)*100,2)</f>
        <v>-4.34</v>
      </c>
      <c r="AH35" s="91">
        <f>(AD35-$C35)/$C35</f>
        <v>-8.2089552238805971E-2</v>
      </c>
      <c r="AI35" s="144">
        <v>337</v>
      </c>
      <c r="AJ35" s="95">
        <f>AI35/$B$32</f>
        <v>0.44283837056504599</v>
      </c>
      <c r="AK35" s="96">
        <f>AI35-$C35</f>
        <v>-65</v>
      </c>
      <c r="AL35" s="97">
        <f>ROUND((AJ35-$D35)*100,2)</f>
        <v>-8.5399999999999991</v>
      </c>
      <c r="AM35" s="294">
        <f>(AI35-$C35)/$C35</f>
        <v>-0.16169154228855723</v>
      </c>
      <c r="AN35" s="98">
        <v>401</v>
      </c>
      <c r="AO35" s="99">
        <f>AN35/$B$32</f>
        <v>0.52693823915900129</v>
      </c>
      <c r="AP35" s="100">
        <f>AN35-$C35</f>
        <v>-1</v>
      </c>
      <c r="AQ35" s="101">
        <f>ROUND((AO35-$D35)*100,2)</f>
        <v>-0.13</v>
      </c>
      <c r="AR35" s="99">
        <f>(AN35-$C35)/$C35</f>
        <v>-2.4875621890547263E-3</v>
      </c>
      <c r="AS35" s="203">
        <v>396</v>
      </c>
      <c r="AT35" s="103">
        <f>AS35/$B$32</f>
        <v>0.52036793692509853</v>
      </c>
      <c r="AU35" s="104">
        <f>AS35-$C35</f>
        <v>-6</v>
      </c>
      <c r="AV35" s="105">
        <f>ROUND((AT35-$D35)*100,2)</f>
        <v>-0.79</v>
      </c>
      <c r="AW35" s="209">
        <f>(AS35-$C35)/$C35</f>
        <v>-1.4925373134328358E-2</v>
      </c>
    </row>
    <row r="36" spans="1:49" x14ac:dyDescent="0.3">
      <c r="A36" s="8" t="s">
        <v>47</v>
      </c>
      <c r="B36" s="195"/>
      <c r="C36" s="71">
        <v>544</v>
      </c>
      <c r="D36" s="72">
        <f t="shared" si="4"/>
        <v>0.71484888304862026</v>
      </c>
      <c r="E36" s="134">
        <v>544</v>
      </c>
      <c r="F36" s="74">
        <f>E36/$B$32</f>
        <v>0.71484888304862026</v>
      </c>
      <c r="G36" s="73">
        <f>E36-$C36</f>
        <v>0</v>
      </c>
      <c r="H36" s="75">
        <f>ROUND((F36-$D36)*100,2)</f>
        <v>0</v>
      </c>
      <c r="I36" s="259">
        <f>(E36-$C36)/$C36</f>
        <v>0</v>
      </c>
      <c r="J36" s="76">
        <v>544</v>
      </c>
      <c r="K36" s="77">
        <f>J36/$B$32</f>
        <v>0.71484888304862026</v>
      </c>
      <c r="L36" s="76">
        <f>J36-$C36</f>
        <v>0</v>
      </c>
      <c r="M36" s="78">
        <f>ROUND((K36-$D36)*100,2)</f>
        <v>0</v>
      </c>
      <c r="N36" s="77">
        <f>(J36-$C36)/$C36</f>
        <v>0</v>
      </c>
      <c r="O36" s="276">
        <v>543</v>
      </c>
      <c r="P36" s="80">
        <f>O36/$B$32</f>
        <v>0.71353482260183965</v>
      </c>
      <c r="Q36" s="81">
        <f>O36-$C36</f>
        <v>-1</v>
      </c>
      <c r="R36" s="82">
        <f>ROUND((P36-$D36)*100,2)</f>
        <v>-0.13</v>
      </c>
      <c r="S36" s="277">
        <f>(O36-$C36)/$C36</f>
        <v>-1.838235294117647E-3</v>
      </c>
      <c r="T36" s="85">
        <v>539</v>
      </c>
      <c r="U36" s="84">
        <f>T36/$B$32</f>
        <v>0.70827858081471751</v>
      </c>
      <c r="V36" s="85">
        <f>T36-$C36</f>
        <v>-5</v>
      </c>
      <c r="W36" s="86">
        <f>ROUND((U36-$D36)*100,2)</f>
        <v>-0.66</v>
      </c>
      <c r="X36" s="84">
        <f>(T36-$C36)/$C36</f>
        <v>-9.1911764705882356E-3</v>
      </c>
      <c r="Y36" s="140">
        <v>529</v>
      </c>
      <c r="Z36" s="87">
        <f>Y36/$B$32</f>
        <v>0.69513797634691199</v>
      </c>
      <c r="AA36" s="88">
        <f>Y36-$C36</f>
        <v>-15</v>
      </c>
      <c r="AB36" s="89">
        <f>ROUND((Z36-$D36)*100,2)</f>
        <v>-1.97</v>
      </c>
      <c r="AC36" s="292">
        <f>(Y36-$C36)/$C36</f>
        <v>-2.7573529411764705E-2</v>
      </c>
      <c r="AD36" s="90">
        <v>527</v>
      </c>
      <c r="AE36" s="91">
        <f>AD36/$B$32</f>
        <v>0.69250985545335086</v>
      </c>
      <c r="AF36" s="92">
        <f>AD36-$C36</f>
        <v>-17</v>
      </c>
      <c r="AG36" s="93">
        <f>ROUND((AE36-$D36)*100,2)</f>
        <v>-2.23</v>
      </c>
      <c r="AH36" s="91">
        <f>(AD36-$C36)/$C36</f>
        <v>-3.125E-2</v>
      </c>
      <c r="AI36" s="144">
        <v>513</v>
      </c>
      <c r="AJ36" s="95">
        <f>AI36/$B$32</f>
        <v>0.6741130091984231</v>
      </c>
      <c r="AK36" s="96">
        <f>AI36-$C36</f>
        <v>-31</v>
      </c>
      <c r="AL36" s="97">
        <f>ROUND((AJ36-$D36)*100,2)</f>
        <v>-4.07</v>
      </c>
      <c r="AM36" s="294">
        <f>(AI36-$C36)/$C36</f>
        <v>-5.6985294117647058E-2</v>
      </c>
      <c r="AN36" s="98">
        <v>544</v>
      </c>
      <c r="AO36" s="99">
        <f>AN36/$B$32</f>
        <v>0.71484888304862026</v>
      </c>
      <c r="AP36" s="100">
        <f>AN36-$C36</f>
        <v>0</v>
      </c>
      <c r="AQ36" s="101">
        <f>ROUND((AO36-$D36)*100,2)</f>
        <v>0</v>
      </c>
      <c r="AR36" s="99">
        <f>(AN36-$C36)/$C36</f>
        <v>0</v>
      </c>
      <c r="AS36" s="203">
        <v>542</v>
      </c>
      <c r="AT36" s="103">
        <f>AS36/$B$32</f>
        <v>0.71222076215505914</v>
      </c>
      <c r="AU36" s="104">
        <f>AS36-$C36</f>
        <v>-2</v>
      </c>
      <c r="AV36" s="105">
        <f>ROUND((AT36-$D36)*100,2)</f>
        <v>-0.26</v>
      </c>
      <c r="AW36" s="209">
        <f>(AS36-$C36)/$C36</f>
        <v>-3.6764705882352941E-3</v>
      </c>
    </row>
    <row r="37" spans="1:49" x14ac:dyDescent="0.3">
      <c r="A37" s="7" t="s">
        <v>68</v>
      </c>
      <c r="B37" s="196"/>
      <c r="C37" s="107"/>
      <c r="D37" s="72"/>
      <c r="E37" s="135"/>
      <c r="F37" s="74"/>
      <c r="G37" s="73"/>
      <c r="H37" s="148"/>
      <c r="I37" s="259"/>
      <c r="J37" s="110"/>
      <c r="K37" s="77"/>
      <c r="L37" s="76"/>
      <c r="M37" s="221"/>
      <c r="N37" s="77"/>
      <c r="O37" s="278"/>
      <c r="P37" s="80"/>
      <c r="Q37" s="81"/>
      <c r="R37" s="178"/>
      <c r="S37" s="277"/>
      <c r="T37" s="114"/>
      <c r="U37" s="84"/>
      <c r="V37" s="85"/>
      <c r="W37" s="179"/>
      <c r="X37" s="84"/>
      <c r="Y37" s="141"/>
      <c r="Z37" s="87"/>
      <c r="AA37" s="88"/>
      <c r="AB37" s="180"/>
      <c r="AC37" s="292"/>
      <c r="AD37" s="213"/>
      <c r="AE37" s="91"/>
      <c r="AF37" s="92"/>
      <c r="AG37" s="181"/>
      <c r="AH37" s="91"/>
      <c r="AI37" s="145"/>
      <c r="AJ37" s="95"/>
      <c r="AK37" s="96"/>
      <c r="AL37" s="182"/>
      <c r="AM37" s="294"/>
      <c r="AN37" s="215"/>
      <c r="AO37" s="99"/>
      <c r="AP37" s="100"/>
      <c r="AQ37" s="183"/>
      <c r="AR37" s="99"/>
      <c r="AS37" s="204"/>
      <c r="AT37" s="103"/>
      <c r="AU37" s="104"/>
      <c r="AV37" s="184"/>
      <c r="AW37" s="209"/>
    </row>
    <row r="38" spans="1:49" x14ac:dyDescent="0.3">
      <c r="A38" s="4" t="s">
        <v>54</v>
      </c>
      <c r="B38" s="195">
        <v>1213.3720000000001</v>
      </c>
      <c r="C38" s="71"/>
      <c r="D38" s="72"/>
      <c r="E38" s="134"/>
      <c r="F38" s="74"/>
      <c r="G38" s="73"/>
      <c r="H38" s="148"/>
      <c r="I38" s="259"/>
      <c r="J38" s="76"/>
      <c r="K38" s="77"/>
      <c r="L38" s="76"/>
      <c r="M38" s="221"/>
      <c r="N38" s="77"/>
      <c r="O38" s="276"/>
      <c r="P38" s="80"/>
      <c r="Q38" s="81"/>
      <c r="R38" s="178"/>
      <c r="S38" s="277"/>
      <c r="T38" s="85"/>
      <c r="U38" s="84"/>
      <c r="V38" s="85"/>
      <c r="W38" s="179"/>
      <c r="X38" s="84"/>
      <c r="Y38" s="140"/>
      <c r="Z38" s="87"/>
      <c r="AA38" s="88"/>
      <c r="AB38" s="180"/>
      <c r="AC38" s="292"/>
      <c r="AD38" s="90"/>
      <c r="AE38" s="91"/>
      <c r="AF38" s="92"/>
      <c r="AG38" s="181"/>
      <c r="AH38" s="91"/>
      <c r="AI38" s="144"/>
      <c r="AJ38" s="95"/>
      <c r="AK38" s="96"/>
      <c r="AL38" s="182"/>
      <c r="AM38" s="294"/>
      <c r="AN38" s="98"/>
      <c r="AO38" s="99"/>
      <c r="AP38" s="100"/>
      <c r="AQ38" s="183"/>
      <c r="AR38" s="99"/>
      <c r="AS38" s="203"/>
      <c r="AT38" s="103"/>
      <c r="AU38" s="104"/>
      <c r="AV38" s="184"/>
      <c r="AW38" s="209"/>
    </row>
    <row r="39" spans="1:49" x14ac:dyDescent="0.3">
      <c r="A39" s="8" t="s">
        <v>44</v>
      </c>
      <c r="B39" s="195"/>
      <c r="C39" s="71">
        <v>22.436</v>
      </c>
      <c r="D39" s="72">
        <f>C39/$B$38</f>
        <v>1.8490619529707295E-2</v>
      </c>
      <c r="E39" s="134">
        <v>21.939</v>
      </c>
      <c r="F39" s="74">
        <f>E39/$B$38</f>
        <v>1.8081017198353019E-2</v>
      </c>
      <c r="G39" s="73">
        <f>E39-$C39</f>
        <v>-0.49699999999999989</v>
      </c>
      <c r="H39" s="75">
        <f>ROUND((F39-$D39)*100,2)</f>
        <v>-0.04</v>
      </c>
      <c r="I39" s="259">
        <f>(E39-$C39)/$C39</f>
        <v>-2.2151898734177212E-2</v>
      </c>
      <c r="J39" s="76">
        <v>22.436</v>
      </c>
      <c r="K39" s="77">
        <f>J39/$B$38</f>
        <v>1.8490619529707295E-2</v>
      </c>
      <c r="L39" s="76">
        <f>J39-$C39</f>
        <v>0</v>
      </c>
      <c r="M39" s="78">
        <f>ROUND((K39-$D39)*100,2)</f>
        <v>0</v>
      </c>
      <c r="N39" s="77">
        <f>(J39-$C39)/$C39</f>
        <v>0</v>
      </c>
      <c r="O39" s="276">
        <v>20.696999999999999</v>
      </c>
      <c r="P39" s="80">
        <f>O39/$B$38</f>
        <v>1.7057423444747363E-2</v>
      </c>
      <c r="Q39" s="81">
        <f>O39-$C39</f>
        <v>-1.7390000000000008</v>
      </c>
      <c r="R39" s="82">
        <f>ROUND((P39-$D39)*100,2)</f>
        <v>-0.14000000000000001</v>
      </c>
      <c r="S39" s="277">
        <f>(O39-$C39)/$C39</f>
        <v>-7.7509359957211657E-2</v>
      </c>
      <c r="T39" s="85">
        <v>20.347000000000001</v>
      </c>
      <c r="U39" s="84">
        <f>T39/$B$38</f>
        <v>1.6768971098723228E-2</v>
      </c>
      <c r="V39" s="85">
        <f>T39-$C39</f>
        <v>-2.0889999999999986</v>
      </c>
      <c r="W39" s="86">
        <f>ROUND((U39-$D39)*100,2)</f>
        <v>-0.17</v>
      </c>
      <c r="X39" s="84">
        <f>(T39-$C39)/$C39</f>
        <v>-9.3109288643251853E-2</v>
      </c>
      <c r="Y39" s="140">
        <v>18.981999999999999</v>
      </c>
      <c r="Z39" s="87">
        <f>Y39/$B$38</f>
        <v>1.564400694922909E-2</v>
      </c>
      <c r="AA39" s="88">
        <f>Y39-$C39</f>
        <v>-3.4540000000000006</v>
      </c>
      <c r="AB39" s="89">
        <f>ROUND((Z39-$D39)*100,2)</f>
        <v>-0.28000000000000003</v>
      </c>
      <c r="AC39" s="292">
        <f>(Y39-$C39)/$C39</f>
        <v>-0.15394901051880908</v>
      </c>
      <c r="AD39" s="90">
        <v>18.949000000000002</v>
      </c>
      <c r="AE39" s="91">
        <f>AD39/$B$38</f>
        <v>1.5616810013746815E-2</v>
      </c>
      <c r="AF39" s="92">
        <f>AD39-$C39</f>
        <v>-3.4869999999999983</v>
      </c>
      <c r="AG39" s="93">
        <f>ROUND((AE39-$D39)*100,2)</f>
        <v>-0.28999999999999998</v>
      </c>
      <c r="AH39" s="91">
        <f>(AD39-$C39)/$C39</f>
        <v>-0.15541986093777849</v>
      </c>
      <c r="AI39" s="144">
        <v>15.175000000000001</v>
      </c>
      <c r="AJ39" s="95">
        <f>AI39/$B$38</f>
        <v>1.250646957404654E-2</v>
      </c>
      <c r="AK39" s="96">
        <f>AI39-$C39</f>
        <v>-7.2609999999999992</v>
      </c>
      <c r="AL39" s="97">
        <f>ROUND((AJ39-$D39)*100,2)</f>
        <v>-0.6</v>
      </c>
      <c r="AM39" s="294">
        <f>(AI39-$C39)/$C39</f>
        <v>-0.32363166339811017</v>
      </c>
      <c r="AN39" s="98">
        <v>21.382999999999999</v>
      </c>
      <c r="AO39" s="99">
        <f>AN39/$B$38</f>
        <v>1.7622790042954674E-2</v>
      </c>
      <c r="AP39" s="100">
        <f>AN39-$C39</f>
        <v>-1.0530000000000008</v>
      </c>
      <c r="AQ39" s="101">
        <f>ROUND((AO39-$D39)*100,2)</f>
        <v>-0.09</v>
      </c>
      <c r="AR39" s="99">
        <f>(AN39-$C39)/$C39</f>
        <v>-4.6933499732572687E-2</v>
      </c>
      <c r="AS39" s="203">
        <v>20.56</v>
      </c>
      <c r="AT39" s="103">
        <f>AS39/$B$38</f>
        <v>1.6944514955017916E-2</v>
      </c>
      <c r="AU39" s="104">
        <f>AS39-$C39</f>
        <v>-1.8760000000000012</v>
      </c>
      <c r="AV39" s="105">
        <f>ROUND((AT39-$D39)*100,2)</f>
        <v>-0.15</v>
      </c>
      <c r="AW39" s="209">
        <f>(AS39-$C39)/$C39</f>
        <v>-8.361561775717602E-2</v>
      </c>
    </row>
    <row r="40" spans="1:49" x14ac:dyDescent="0.3">
      <c r="A40" s="8" t="s">
        <v>45</v>
      </c>
      <c r="B40" s="195"/>
      <c r="C40" s="71">
        <v>111.742</v>
      </c>
      <c r="D40" s="72">
        <f t="shared" ref="D40:D42" si="5">C40/$B$38</f>
        <v>9.2092120141226266E-2</v>
      </c>
      <c r="E40" s="134">
        <v>110.887</v>
      </c>
      <c r="F40" s="74">
        <f>E40/$B$38</f>
        <v>9.1387472267367292E-2</v>
      </c>
      <c r="G40" s="73">
        <f>E40-$C40</f>
        <v>-0.85500000000000398</v>
      </c>
      <c r="H40" s="75">
        <f>ROUND((F40-$D40)*100,2)</f>
        <v>-7.0000000000000007E-2</v>
      </c>
      <c r="I40" s="259">
        <f>(E40-$C40)/$C40</f>
        <v>-7.6515544736983762E-3</v>
      </c>
      <c r="J40" s="76">
        <v>111.742</v>
      </c>
      <c r="K40" s="77">
        <f>J40/$B$38</f>
        <v>9.2092120141226266E-2</v>
      </c>
      <c r="L40" s="76">
        <f>J40-$C40</f>
        <v>0</v>
      </c>
      <c r="M40" s="78">
        <f>ROUND((K40-$D40)*100,2)</f>
        <v>0</v>
      </c>
      <c r="N40" s="77">
        <f>(J40-$C40)/$C40</f>
        <v>0</v>
      </c>
      <c r="O40" s="276">
        <v>107.631</v>
      </c>
      <c r="P40" s="80">
        <f>O40/$B$38</f>
        <v>8.8704041299782752E-2</v>
      </c>
      <c r="Q40" s="81">
        <f>O40-$C40</f>
        <v>-4.1110000000000042</v>
      </c>
      <c r="R40" s="82">
        <f>ROUND((P40-$D40)*100,2)</f>
        <v>-0.34</v>
      </c>
      <c r="S40" s="277">
        <f>(O40-$C40)/$C40</f>
        <v>-3.6790105779384692E-2</v>
      </c>
      <c r="T40" s="85">
        <v>104.74</v>
      </c>
      <c r="U40" s="84">
        <f>T40/$B$38</f>
        <v>8.6321424921623369E-2</v>
      </c>
      <c r="V40" s="85">
        <f>T40-$C40</f>
        <v>-7.0020000000000095</v>
      </c>
      <c r="W40" s="86">
        <f>ROUND((U40-$D40)*100,2)</f>
        <v>-0.57999999999999996</v>
      </c>
      <c r="X40" s="84">
        <f>(T40-$C40)/$C40</f>
        <v>-6.2662204005655975E-2</v>
      </c>
      <c r="Y40" s="140">
        <v>93.503</v>
      </c>
      <c r="Z40" s="87">
        <f>Y40/$B$38</f>
        <v>7.7060456315128409E-2</v>
      </c>
      <c r="AA40" s="88">
        <f>Y40-$C40</f>
        <v>-18.239000000000004</v>
      </c>
      <c r="AB40" s="89">
        <f>ROUND((Z40-$D40)*100,2)</f>
        <v>-1.5</v>
      </c>
      <c r="AC40" s="292">
        <f>(Y40-$C40)/$C40</f>
        <v>-0.16322421291904568</v>
      </c>
      <c r="AD40" s="90">
        <v>91.76</v>
      </c>
      <c r="AE40" s="91">
        <f>AD40/$B$38</f>
        <v>7.5623963631928207E-2</v>
      </c>
      <c r="AF40" s="92">
        <f>AD40-$C40</f>
        <v>-19.981999999999999</v>
      </c>
      <c r="AG40" s="93">
        <f>ROUND((AE40-$D40)*100,2)</f>
        <v>-1.65</v>
      </c>
      <c r="AH40" s="91">
        <f>(AD40-$C40)/$C40</f>
        <v>-0.17882264502156753</v>
      </c>
      <c r="AI40" s="144">
        <v>70.816000000000003</v>
      </c>
      <c r="AJ40" s="95">
        <f>AI40/$B$38</f>
        <v>5.8362975245843815E-2</v>
      </c>
      <c r="AK40" s="96">
        <f>AI40-$C40</f>
        <v>-40.926000000000002</v>
      </c>
      <c r="AL40" s="97">
        <f>ROUND((AJ40-$D40)*100,2)</f>
        <v>-3.37</v>
      </c>
      <c r="AM40" s="294">
        <f>(AI40-$C40)/$C40</f>
        <v>-0.36625440747436061</v>
      </c>
      <c r="AN40" s="98">
        <v>110.24</v>
      </c>
      <c r="AO40" s="99">
        <f>AN40/$B$38</f>
        <v>9.0854247502002675E-2</v>
      </c>
      <c r="AP40" s="100">
        <f>AN40-$C40</f>
        <v>-1.5020000000000095</v>
      </c>
      <c r="AQ40" s="101">
        <f>ROUND((AO40-$D40)*100,2)</f>
        <v>-0.12</v>
      </c>
      <c r="AR40" s="99">
        <f>(AN40-$C40)/$C40</f>
        <v>-1.3441678151456117E-2</v>
      </c>
      <c r="AS40" s="203">
        <v>107.10899999999999</v>
      </c>
      <c r="AT40" s="103">
        <f>AS40/$B$38</f>
        <v>8.827383522942675E-2</v>
      </c>
      <c r="AU40" s="104">
        <f>AS40-$C40</f>
        <v>-4.6330000000000098</v>
      </c>
      <c r="AV40" s="105">
        <f>ROUND((AT40-$D40)*100,2)</f>
        <v>-0.38</v>
      </c>
      <c r="AW40" s="209">
        <f>(AS40-$C40)/$C40</f>
        <v>-4.1461581142274252E-2</v>
      </c>
    </row>
    <row r="41" spans="1:49" x14ac:dyDescent="0.3">
      <c r="A41" s="8" t="s">
        <v>46</v>
      </c>
      <c r="B41" s="195"/>
      <c r="C41" s="71">
        <v>302.52800000000002</v>
      </c>
      <c r="D41" s="72">
        <f t="shared" si="5"/>
        <v>0.24932831810854381</v>
      </c>
      <c r="E41" s="134">
        <v>302.286</v>
      </c>
      <c r="F41" s="74">
        <f>E41/$B$38</f>
        <v>0.2491288739150071</v>
      </c>
      <c r="G41" s="73">
        <f>E41-$C41</f>
        <v>-0.24200000000001864</v>
      </c>
      <c r="H41" s="75">
        <f>ROUND((F41-$D41)*100,2)</f>
        <v>-0.02</v>
      </c>
      <c r="I41" s="259">
        <f>(E41-$C41)/$C41</f>
        <v>-7.9992595726682695E-4</v>
      </c>
      <c r="J41" s="76">
        <v>302.52800000000002</v>
      </c>
      <c r="K41" s="77">
        <f>J41/$B$38</f>
        <v>0.24932831810854381</v>
      </c>
      <c r="L41" s="76">
        <f>J41-$C41</f>
        <v>0</v>
      </c>
      <c r="M41" s="78">
        <f>ROUND((K41-$D41)*100,2)</f>
        <v>0</v>
      </c>
      <c r="N41" s="77">
        <f>(J41-$C41)/$C41</f>
        <v>0</v>
      </c>
      <c r="O41" s="276">
        <v>299.00599999999997</v>
      </c>
      <c r="P41" s="80">
        <f>O41/$B$38</f>
        <v>0.24642566335798086</v>
      </c>
      <c r="Q41" s="81">
        <f>O41-$C41</f>
        <v>-3.5220000000000482</v>
      </c>
      <c r="R41" s="82">
        <f>ROUND((P41-$D41)*100,2)</f>
        <v>-0.28999999999999998</v>
      </c>
      <c r="S41" s="277">
        <f>(O41-$C41)/$C41</f>
        <v>-1.1641897609477628E-2</v>
      </c>
      <c r="T41" s="85">
        <v>295.47500000000002</v>
      </c>
      <c r="U41" s="84">
        <f>T41/$B$38</f>
        <v>0.2435155912613774</v>
      </c>
      <c r="V41" s="85">
        <f>T41-$C41</f>
        <v>-7.0529999999999973</v>
      </c>
      <c r="W41" s="86">
        <f>ROUND((U41-$D41)*100,2)</f>
        <v>-0.57999999999999996</v>
      </c>
      <c r="X41" s="84">
        <f>(T41-$C41)/$C41</f>
        <v>-2.3313544531415265E-2</v>
      </c>
      <c r="Y41" s="140">
        <v>270.54000000000002</v>
      </c>
      <c r="Z41" s="87">
        <f>Y41/$B$38</f>
        <v>0.22296542198105776</v>
      </c>
      <c r="AA41" s="88">
        <f>Y41-$C41</f>
        <v>-31.988</v>
      </c>
      <c r="AB41" s="89">
        <f>ROUND((Z41-$D41)*100,2)</f>
        <v>-2.64</v>
      </c>
      <c r="AC41" s="292">
        <f>(Y41-$C41)/$C41</f>
        <v>-0.10573566744235244</v>
      </c>
      <c r="AD41" s="90">
        <v>267.13400000000001</v>
      </c>
      <c r="AE41" s="91">
        <f>AD41/$B$38</f>
        <v>0.22015836857946286</v>
      </c>
      <c r="AF41" s="92">
        <f>AD41-$C41</f>
        <v>-35.394000000000005</v>
      </c>
      <c r="AG41" s="93">
        <f>ROUND((AE41-$D41)*100,2)</f>
        <v>-2.92</v>
      </c>
      <c r="AH41" s="91">
        <f>(AD41-$C41)/$C41</f>
        <v>-0.11699412946900783</v>
      </c>
      <c r="AI41" s="144">
        <v>235.95400000000001</v>
      </c>
      <c r="AJ41" s="95">
        <f>AI41/$B$38</f>
        <v>0.19446138529651252</v>
      </c>
      <c r="AK41" s="96">
        <f>AI41-$C41</f>
        <v>-66.574000000000012</v>
      </c>
      <c r="AL41" s="97">
        <f>ROUND((AJ41-$D41)*100,2)</f>
        <v>-5.49</v>
      </c>
      <c r="AM41" s="294">
        <f>(AI41-$C41)/$C41</f>
        <v>-0.22005896974825473</v>
      </c>
      <c r="AN41" s="98">
        <v>301.35399999999998</v>
      </c>
      <c r="AO41" s="99">
        <f>AN41/$B$38</f>
        <v>0.24836076652502281</v>
      </c>
      <c r="AP41" s="100">
        <f>AN41-$C41</f>
        <v>-1.174000000000035</v>
      </c>
      <c r="AQ41" s="101">
        <f>ROUND((AO41-$D41)*100,2)</f>
        <v>-0.1</v>
      </c>
      <c r="AR41" s="99">
        <f>(AN41-$C41)/$C41</f>
        <v>-3.8806325364926053E-3</v>
      </c>
      <c r="AS41" s="203">
        <v>297.678</v>
      </c>
      <c r="AT41" s="103">
        <f>AS41/$B$38</f>
        <v>0.2453311927422093</v>
      </c>
      <c r="AU41" s="104">
        <f>AS41-$C41</f>
        <v>-4.8500000000000227</v>
      </c>
      <c r="AV41" s="105">
        <f>ROUND((AT41-$D41)*100,2)</f>
        <v>-0.4</v>
      </c>
      <c r="AW41" s="209">
        <f>(AS41-$C41)/$C41</f>
        <v>-1.6031573936957977E-2</v>
      </c>
    </row>
    <row r="42" spans="1:49" x14ac:dyDescent="0.3">
      <c r="A42" s="8" t="s">
        <v>47</v>
      </c>
      <c r="B42" s="195"/>
      <c r="C42" s="71">
        <v>483.923</v>
      </c>
      <c r="D42" s="72">
        <f t="shared" si="5"/>
        <v>0.39882492755725363</v>
      </c>
      <c r="E42" s="134">
        <v>483.77300000000002</v>
      </c>
      <c r="F42" s="74">
        <f>E42/$B$38</f>
        <v>0.39870130512324331</v>
      </c>
      <c r="G42" s="73">
        <f>E42-$C42</f>
        <v>-0.14999999999997726</v>
      </c>
      <c r="H42" s="75">
        <f>ROUND((F42-$D42)*100,2)</f>
        <v>-0.01</v>
      </c>
      <c r="I42" s="259">
        <f>(E42-$C42)/$C42</f>
        <v>-3.0996666825089375E-4</v>
      </c>
      <c r="J42" s="76">
        <v>483.803</v>
      </c>
      <c r="K42" s="77">
        <f>J42/$B$38</f>
        <v>0.39872602961004538</v>
      </c>
      <c r="L42" s="76">
        <f>J42-$C42</f>
        <v>-0.12000000000000455</v>
      </c>
      <c r="M42" s="78">
        <f>ROUND((K42-$D42)*100,2)</f>
        <v>-0.01</v>
      </c>
      <c r="N42" s="77">
        <f>(J42-$C42)/$C42</f>
        <v>-2.4797333460076199E-4</v>
      </c>
      <c r="O42" s="276">
        <v>481.66899999999998</v>
      </c>
      <c r="P42" s="80">
        <f>O42/$B$38</f>
        <v>0.3969672944488582</v>
      </c>
      <c r="Q42" s="81">
        <f>O42-$C42</f>
        <v>-2.2540000000000191</v>
      </c>
      <c r="R42" s="82">
        <f>ROUND((P42-$D42)*100,2)</f>
        <v>-0.19</v>
      </c>
      <c r="S42" s="277">
        <f>(O42-$C42)/$C42</f>
        <v>-4.6577658015841761E-3</v>
      </c>
      <c r="T42" s="85">
        <v>478.584</v>
      </c>
      <c r="U42" s="84">
        <f>T42/$B$38</f>
        <v>0.39442479305604544</v>
      </c>
      <c r="V42" s="85">
        <f>T42-$C42</f>
        <v>-5.3389999999999986</v>
      </c>
      <c r="W42" s="86">
        <f>ROUND((U42-$D42)*100,2)</f>
        <v>-0.44</v>
      </c>
      <c r="X42" s="84">
        <f>(T42-$C42)/$C42</f>
        <v>-1.1032746945278482E-2</v>
      </c>
      <c r="Y42" s="140">
        <v>463.524</v>
      </c>
      <c r="Z42" s="87">
        <f>Y42/$B$38</f>
        <v>0.38201310068140681</v>
      </c>
      <c r="AA42" s="88">
        <f>Y42-$C42</f>
        <v>-20.399000000000001</v>
      </c>
      <c r="AB42" s="89">
        <f>ROUND((Z42-$D42)*100,2)</f>
        <v>-1.68</v>
      </c>
      <c r="AC42" s="292">
        <f>(Y42-$C42)/$C42</f>
        <v>-4.215340043767294E-2</v>
      </c>
      <c r="AD42" s="90">
        <v>461.40800000000002</v>
      </c>
      <c r="AE42" s="91">
        <f>AD42/$B$38</f>
        <v>0.38026920021230093</v>
      </c>
      <c r="AF42" s="92">
        <f>AD42-$C42</f>
        <v>-22.514999999999986</v>
      </c>
      <c r="AG42" s="93">
        <f>ROUND((AE42-$D42)*100,2)</f>
        <v>-1.86</v>
      </c>
      <c r="AH42" s="91">
        <f>(AD42-$C42)/$C42</f>
        <v>-4.6525996904466176E-2</v>
      </c>
      <c r="AI42" s="144">
        <v>436.57299999999998</v>
      </c>
      <c r="AJ42" s="95">
        <f>AI42/$B$38</f>
        <v>0.35980144588798812</v>
      </c>
      <c r="AK42" s="96">
        <f>AI42-$C42</f>
        <v>-47.350000000000023</v>
      </c>
      <c r="AL42" s="97">
        <f>ROUND((AJ42-$D42)*100,2)</f>
        <v>-3.9</v>
      </c>
      <c r="AM42" s="294">
        <f>(AI42-$C42)/$C42</f>
        <v>-9.7846144944547006E-2</v>
      </c>
      <c r="AN42" s="98">
        <v>483.38200000000001</v>
      </c>
      <c r="AO42" s="99">
        <f>AN42/$B$38</f>
        <v>0.39837906264525635</v>
      </c>
      <c r="AP42" s="100">
        <f>AN42-$C42</f>
        <v>-0.54099999999999682</v>
      </c>
      <c r="AQ42" s="101">
        <f>ROUND((AO42-$D42)*100,2)</f>
        <v>-0.04</v>
      </c>
      <c r="AR42" s="99">
        <f>(AN42-$C42)/$C42</f>
        <v>-1.1179464501583863E-3</v>
      </c>
      <c r="AS42" s="203">
        <v>480.66399999999999</v>
      </c>
      <c r="AT42" s="103">
        <f>AS42/$B$38</f>
        <v>0.39613902414098889</v>
      </c>
      <c r="AU42" s="104">
        <f>AS42-$C42</f>
        <v>-3.2590000000000146</v>
      </c>
      <c r="AV42" s="105">
        <f>ROUND((AT42-$D42)*100,2)</f>
        <v>-0.27</v>
      </c>
      <c r="AW42" s="209">
        <f>(AS42-$C42)/$C42</f>
        <v>-6.7345424788654695E-3</v>
      </c>
    </row>
    <row r="43" spans="1:49" x14ac:dyDescent="0.3">
      <c r="A43" s="4" t="s">
        <v>33</v>
      </c>
      <c r="B43" s="195">
        <v>874.05799999999999</v>
      </c>
      <c r="C43" s="71"/>
      <c r="D43" s="72"/>
      <c r="E43" s="134"/>
      <c r="F43" s="74"/>
      <c r="G43" s="73"/>
      <c r="H43" s="148"/>
      <c r="I43" s="259"/>
      <c r="J43" s="76"/>
      <c r="K43" s="77"/>
      <c r="L43" s="76"/>
      <c r="M43" s="221"/>
      <c r="N43" s="77"/>
      <c r="O43" s="276"/>
      <c r="P43" s="80"/>
      <c r="Q43" s="81"/>
      <c r="R43" s="178"/>
      <c r="S43" s="277"/>
      <c r="T43" s="85"/>
      <c r="U43" s="84"/>
      <c r="V43" s="85"/>
      <c r="W43" s="179"/>
      <c r="X43" s="84"/>
      <c r="Y43" s="140"/>
      <c r="Z43" s="87"/>
      <c r="AA43" s="88"/>
      <c r="AB43" s="180"/>
      <c r="AC43" s="292"/>
      <c r="AD43" s="90"/>
      <c r="AE43" s="91"/>
      <c r="AF43" s="92"/>
      <c r="AG43" s="181"/>
      <c r="AH43" s="91"/>
      <c r="AI43" s="144"/>
      <c r="AJ43" s="95"/>
      <c r="AK43" s="96"/>
      <c r="AL43" s="182"/>
      <c r="AM43" s="294"/>
      <c r="AN43" s="98"/>
      <c r="AO43" s="99"/>
      <c r="AP43" s="100"/>
      <c r="AQ43" s="183"/>
      <c r="AR43" s="99"/>
      <c r="AS43" s="203"/>
      <c r="AT43" s="103"/>
      <c r="AU43" s="104"/>
      <c r="AV43" s="184"/>
      <c r="AW43" s="209"/>
    </row>
    <row r="44" spans="1:49" x14ac:dyDescent="0.3">
      <c r="A44" s="8" t="s">
        <v>44</v>
      </c>
      <c r="B44" s="195"/>
      <c r="C44" s="71">
        <v>24.94</v>
      </c>
      <c r="D44" s="72">
        <f>C44/$B$43</f>
        <v>2.8533575575076256E-2</v>
      </c>
      <c r="E44" s="134">
        <v>23.452999999999999</v>
      </c>
      <c r="F44" s="74">
        <f>E44/$B$43</f>
        <v>2.683231547563205E-2</v>
      </c>
      <c r="G44" s="73">
        <f>E44-$C44</f>
        <v>-1.4870000000000019</v>
      </c>
      <c r="H44" s="75">
        <f>ROUND((F44-$D44)*100,2)</f>
        <v>-0.17</v>
      </c>
      <c r="I44" s="259">
        <f>(E44-$C44)/$C44</f>
        <v>-5.9623095429029743E-2</v>
      </c>
      <c r="J44" s="76">
        <v>24.94</v>
      </c>
      <c r="K44" s="77">
        <f>J44/$B$43</f>
        <v>2.8533575575076256E-2</v>
      </c>
      <c r="L44" s="76">
        <f>J44-$C44</f>
        <v>0</v>
      </c>
      <c r="M44" s="78">
        <f>ROUND((K44-$D44)*100,2)</f>
        <v>0</v>
      </c>
      <c r="N44" s="77">
        <f>(J44-$C44)/$C44</f>
        <v>0</v>
      </c>
      <c r="O44" s="276">
        <v>23.132999999999999</v>
      </c>
      <c r="P44" s="80">
        <f>O44/$B$43</f>
        <v>2.6466207048044865E-2</v>
      </c>
      <c r="Q44" s="81">
        <f>O44-$C44</f>
        <v>-1.8070000000000022</v>
      </c>
      <c r="R44" s="82">
        <f>ROUND((P44-$D44)*100,2)</f>
        <v>-0.21</v>
      </c>
      <c r="S44" s="277">
        <f>(O44-$C44)/$C44</f>
        <v>-7.2453889334402652E-2</v>
      </c>
      <c r="T44" s="85">
        <v>21.878</v>
      </c>
      <c r="U44" s="84">
        <f>T44/$B$43</f>
        <v>2.5030375558601374E-2</v>
      </c>
      <c r="V44" s="85">
        <f>T44-$C44</f>
        <v>-3.0620000000000012</v>
      </c>
      <c r="W44" s="86">
        <f>ROUND((U44-$D44)*100,2)</f>
        <v>-0.35</v>
      </c>
      <c r="X44" s="84">
        <f>(T44-$C44)/$C44</f>
        <v>-0.12277465918203694</v>
      </c>
      <c r="Y44" s="140">
        <v>17.751999999999999</v>
      </c>
      <c r="Z44" s="87">
        <f>Y44/$B$43</f>
        <v>2.0309865020399102E-2</v>
      </c>
      <c r="AA44" s="88">
        <f>Y44-$C44</f>
        <v>-7.1880000000000024</v>
      </c>
      <c r="AB44" s="89">
        <f>ROUND((Z44-$D44)*100,2)</f>
        <v>-0.82</v>
      </c>
      <c r="AC44" s="292">
        <f>(Y44-$C44)/$C44</f>
        <v>-0.28821170809943875</v>
      </c>
      <c r="AD44" s="90">
        <v>17.527000000000001</v>
      </c>
      <c r="AE44" s="91">
        <f>AD44/$B$43</f>
        <v>2.0052445032251866E-2</v>
      </c>
      <c r="AF44" s="92">
        <f>AD44-$C44</f>
        <v>-7.4130000000000003</v>
      </c>
      <c r="AG44" s="93">
        <f>ROUND((AE44-$D44)*100,2)</f>
        <v>-0.85</v>
      </c>
      <c r="AH44" s="91">
        <f>(AD44-$C44)/$C44</f>
        <v>-0.29723336006415396</v>
      </c>
      <c r="AI44" s="144">
        <v>13.835000000000001</v>
      </c>
      <c r="AJ44" s="95">
        <f>AI44/$B$43</f>
        <v>1.5828469048964715E-2</v>
      </c>
      <c r="AK44" s="96">
        <f>AI44-$C44</f>
        <v>-11.105</v>
      </c>
      <c r="AL44" s="97">
        <f>ROUND((AJ44-$D44)*100,2)</f>
        <v>-1.27</v>
      </c>
      <c r="AM44" s="294">
        <f>(AI44-$C44)/$C44</f>
        <v>-0.44526864474739375</v>
      </c>
      <c r="AN44" s="98">
        <v>23.452999999999999</v>
      </c>
      <c r="AO44" s="99">
        <f>AN44/$B$43</f>
        <v>2.683231547563205E-2</v>
      </c>
      <c r="AP44" s="100">
        <f>AN44-$C44</f>
        <v>-1.4870000000000019</v>
      </c>
      <c r="AQ44" s="101">
        <f>ROUND((AO44-$D44)*100,2)</f>
        <v>-0.17</v>
      </c>
      <c r="AR44" s="99">
        <f>(AN44-$C44)/$C44</f>
        <v>-5.9623095429029743E-2</v>
      </c>
      <c r="AS44" s="203">
        <v>22.507999999999999</v>
      </c>
      <c r="AT44" s="103">
        <f>AS44/$B$43</f>
        <v>2.5751151525413643E-2</v>
      </c>
      <c r="AU44" s="104">
        <f>AS44-$C44</f>
        <v>-2.4320000000000022</v>
      </c>
      <c r="AV44" s="105">
        <f>ROUND((AT44-$D44)*100,2)</f>
        <v>-0.28000000000000003</v>
      </c>
      <c r="AW44" s="209">
        <f>(AS44-$C44)/$C44</f>
        <v>-9.7514033680834084E-2</v>
      </c>
    </row>
    <row r="45" spans="1:49" x14ac:dyDescent="0.3">
      <c r="A45" s="8" t="s">
        <v>45</v>
      </c>
      <c r="B45" s="195"/>
      <c r="C45" s="71">
        <v>152.709</v>
      </c>
      <c r="D45" s="72">
        <f t="shared" ref="D45:D47" si="6">C45/$B$43</f>
        <v>0.17471266208878589</v>
      </c>
      <c r="E45" s="134">
        <v>149.64099999999999</v>
      </c>
      <c r="F45" s="74">
        <f>E45/$B$43</f>
        <v>0.17120259753929373</v>
      </c>
      <c r="G45" s="73">
        <f>E45-$C45</f>
        <v>-3.0680000000000121</v>
      </c>
      <c r="H45" s="75">
        <f>ROUND((F45-$D45)*100,2)</f>
        <v>-0.35</v>
      </c>
      <c r="I45" s="259">
        <f>(E45-$C45)/$C45</f>
        <v>-2.0090498922787865E-2</v>
      </c>
      <c r="J45" s="76">
        <v>152.709</v>
      </c>
      <c r="K45" s="77">
        <f>J45/$B$43</f>
        <v>0.17471266208878589</v>
      </c>
      <c r="L45" s="76">
        <f>J45-$C45</f>
        <v>0</v>
      </c>
      <c r="M45" s="78">
        <f>ROUND((K45-$D45)*100,2)</f>
        <v>0</v>
      </c>
      <c r="N45" s="77">
        <f>(J45-$C45)/$C45</f>
        <v>0</v>
      </c>
      <c r="O45" s="276">
        <v>146.06299999999999</v>
      </c>
      <c r="P45" s="80">
        <f>O45/$B$43</f>
        <v>0.16710904768333451</v>
      </c>
      <c r="Q45" s="81">
        <f>O45-$C45</f>
        <v>-6.646000000000015</v>
      </c>
      <c r="R45" s="82">
        <f>ROUND((P45-$D45)*100,2)</f>
        <v>-0.76</v>
      </c>
      <c r="S45" s="277">
        <f>(O45-$C45)/$C45</f>
        <v>-4.3520683129350694E-2</v>
      </c>
      <c r="T45" s="85">
        <v>141.815</v>
      </c>
      <c r="U45" s="84">
        <f>T45/$B$43</f>
        <v>0.16224895830711464</v>
      </c>
      <c r="V45" s="85">
        <f>T45-$C45</f>
        <v>-10.894000000000005</v>
      </c>
      <c r="W45" s="86">
        <f>ROUND((U45-$D45)*100,2)</f>
        <v>-1.25</v>
      </c>
      <c r="X45" s="84">
        <f>(T45-$C45)/$C45</f>
        <v>-7.1338297022441405E-2</v>
      </c>
      <c r="Y45" s="140">
        <v>126.967</v>
      </c>
      <c r="Z45" s="87">
        <f>Y45/$B$43</f>
        <v>0.14526152726706923</v>
      </c>
      <c r="AA45" s="88">
        <f>Y45-$C45</f>
        <v>-25.742000000000004</v>
      </c>
      <c r="AB45" s="89">
        <f>ROUND((Z45-$D45)*100,2)</f>
        <v>-2.95</v>
      </c>
      <c r="AC45" s="292">
        <f>(Y45-$C45)/$C45</f>
        <v>-0.168568977597915</v>
      </c>
      <c r="AD45" s="90">
        <v>124.27200000000001</v>
      </c>
      <c r="AE45" s="91">
        <f>AD45/$B$43</f>
        <v>0.14217820785348342</v>
      </c>
      <c r="AF45" s="92">
        <f>AD45-$C45</f>
        <v>-28.436999999999998</v>
      </c>
      <c r="AG45" s="93">
        <f>ROUND((AE45-$D45)*100,2)</f>
        <v>-3.25</v>
      </c>
      <c r="AH45" s="91">
        <f>(AD45-$C45)/$C45</f>
        <v>-0.18621692238178494</v>
      </c>
      <c r="AI45" s="144">
        <v>103.327</v>
      </c>
      <c r="AJ45" s="95">
        <f>AI45/$B$43</f>
        <v>0.11821526717906591</v>
      </c>
      <c r="AK45" s="96">
        <f>AI45-$C45</f>
        <v>-49.382000000000005</v>
      </c>
      <c r="AL45" s="97">
        <f>ROUND((AJ45-$D45)*100,2)</f>
        <v>-5.65</v>
      </c>
      <c r="AM45" s="294">
        <f>(AI45-$C45)/$C45</f>
        <v>-0.32337321310466316</v>
      </c>
      <c r="AN45" s="98">
        <v>149.12799999999999</v>
      </c>
      <c r="AO45" s="99">
        <f>AN45/$B$43</f>
        <v>0.17061567996631802</v>
      </c>
      <c r="AP45" s="100">
        <f>AN45-$C45</f>
        <v>-3.5810000000000173</v>
      </c>
      <c r="AQ45" s="101">
        <f>ROUND((AO45-$D45)*100,2)</f>
        <v>-0.41</v>
      </c>
      <c r="AR45" s="99">
        <f>(AN45-$C45)/$C45</f>
        <v>-2.344982941411454E-2</v>
      </c>
      <c r="AS45" s="203">
        <v>144.80000000000001</v>
      </c>
      <c r="AT45" s="103">
        <f>AS45/$B$43</f>
        <v>0.16566406348320137</v>
      </c>
      <c r="AU45" s="104">
        <f>AS45-$C45</f>
        <v>-7.9089999999999918</v>
      </c>
      <c r="AV45" s="105">
        <f>ROUND((AT45-$D45)*100,2)</f>
        <v>-0.9</v>
      </c>
      <c r="AW45" s="209">
        <f>(AS45-$C45)/$C45</f>
        <v>-5.1791315508581626E-2</v>
      </c>
    </row>
    <row r="46" spans="1:49" x14ac:dyDescent="0.3">
      <c r="A46" s="8" t="s">
        <v>46</v>
      </c>
      <c r="B46" s="195"/>
      <c r="C46" s="71">
        <v>413.91</v>
      </c>
      <c r="D46" s="72">
        <f t="shared" si="6"/>
        <v>0.47354981019566211</v>
      </c>
      <c r="E46" s="134">
        <v>413.48500000000001</v>
      </c>
      <c r="F46" s="74">
        <f>E46/$B$43</f>
        <v>0.47306357244027286</v>
      </c>
      <c r="G46" s="73">
        <f>E46-$C46</f>
        <v>-0.42500000000001137</v>
      </c>
      <c r="H46" s="75">
        <f>ROUND((F46-$D46)*100,2)</f>
        <v>-0.05</v>
      </c>
      <c r="I46" s="259">
        <f>(E46-$C46)/$C46</f>
        <v>-1.0267932642362141E-3</v>
      </c>
      <c r="J46" s="76">
        <v>413.79399999999998</v>
      </c>
      <c r="K46" s="77">
        <f>J46/$B$43</f>
        <v>0.47341709589066172</v>
      </c>
      <c r="L46" s="76">
        <f>J46-$C46</f>
        <v>-0.11600000000004229</v>
      </c>
      <c r="M46" s="78">
        <f>ROUND((K46-$D46)*100,2)</f>
        <v>-0.01</v>
      </c>
      <c r="N46" s="77">
        <f>(J46-$C46)/$C46</f>
        <v>-2.8025416153280251E-4</v>
      </c>
      <c r="O46" s="276">
        <v>410.93799999999999</v>
      </c>
      <c r="P46" s="80">
        <f>O46/$B$43</f>
        <v>0.47014957817444608</v>
      </c>
      <c r="Q46" s="81">
        <f>O46-$C46</f>
        <v>-2.9720000000000368</v>
      </c>
      <c r="R46" s="82">
        <f>ROUND((P46-$D46)*100,2)</f>
        <v>-0.34</v>
      </c>
      <c r="S46" s="277">
        <f>(O46-$C46)/$C46</f>
        <v>-7.180304897199963E-3</v>
      </c>
      <c r="T46" s="85">
        <v>407.93599999999998</v>
      </c>
      <c r="U46" s="84">
        <f>T46/$B$43</f>
        <v>0.46671502348814381</v>
      </c>
      <c r="V46" s="85">
        <f>T46-$C46</f>
        <v>-5.9740000000000464</v>
      </c>
      <c r="W46" s="86">
        <f>ROUND((U46-$D46)*100,2)</f>
        <v>-0.68</v>
      </c>
      <c r="X46" s="84">
        <f>(T46-$C46)/$C46</f>
        <v>-1.4433089318934179E-2</v>
      </c>
      <c r="Y46" s="140">
        <v>391.86500000000001</v>
      </c>
      <c r="Z46" s="87">
        <f>Y46/$B$43</f>
        <v>0.44832837180141366</v>
      </c>
      <c r="AA46" s="88">
        <f>Y46-$C46</f>
        <v>-22.045000000000016</v>
      </c>
      <c r="AB46" s="89">
        <f>ROUND((Z46-$D46)*100,2)</f>
        <v>-2.52</v>
      </c>
      <c r="AC46" s="292">
        <f>(Y46-$C46)/$C46</f>
        <v>-5.3260370611968824E-2</v>
      </c>
      <c r="AD46" s="90">
        <v>385.96499999999997</v>
      </c>
      <c r="AE46" s="91">
        <f>AD46/$B$43</f>
        <v>0.44157824766777487</v>
      </c>
      <c r="AF46" s="92">
        <f>AD46-$C46</f>
        <v>-27.94500000000005</v>
      </c>
      <c r="AG46" s="93">
        <f>ROUND((AE46-$D46)*100,2)</f>
        <v>-3.2</v>
      </c>
      <c r="AH46" s="91">
        <f>(AD46-$C46)/$C46</f>
        <v>-6.7514677103718321E-2</v>
      </c>
      <c r="AI46" s="144">
        <v>357.673</v>
      </c>
      <c r="AJ46" s="95">
        <f>AI46/$B$43</f>
        <v>0.4092096863137229</v>
      </c>
      <c r="AK46" s="96">
        <f>AI46-$C46</f>
        <v>-56.237000000000023</v>
      </c>
      <c r="AL46" s="97">
        <f>ROUND((AJ46-$D46)*100,2)</f>
        <v>-6.43</v>
      </c>
      <c r="AM46" s="294">
        <f>(AI46-$C46)/$C46</f>
        <v>-0.1358677007078834</v>
      </c>
      <c r="AN46" s="98">
        <v>413.30099999999999</v>
      </c>
      <c r="AO46" s="99">
        <f>AN46/$B$43</f>
        <v>0.47285306009441019</v>
      </c>
      <c r="AP46" s="100">
        <f>AN46-$C46</f>
        <v>-0.60900000000003729</v>
      </c>
      <c r="AQ46" s="101">
        <f>ROUND((AO46-$D46)*100,2)</f>
        <v>-7.0000000000000007E-2</v>
      </c>
      <c r="AR46" s="99">
        <f>(AN46-$C46)/$C46</f>
        <v>-1.4713343480467669E-3</v>
      </c>
      <c r="AS46" s="203">
        <v>410.09899999999999</v>
      </c>
      <c r="AT46" s="103">
        <f>AS46/$B$43</f>
        <v>0.46918968764086594</v>
      </c>
      <c r="AU46" s="104">
        <f>AS46-$C46</f>
        <v>-3.8110000000000355</v>
      </c>
      <c r="AV46" s="105">
        <f>ROUND((AT46-$D46)*100,2)</f>
        <v>-0.44</v>
      </c>
      <c r="AW46" s="209">
        <f>(AS46-$C46)/$C46</f>
        <v>-9.2073156000097491E-3</v>
      </c>
    </row>
    <row r="47" spans="1:49" x14ac:dyDescent="0.3">
      <c r="A47" s="495" t="s">
        <v>47</v>
      </c>
      <c r="B47" s="71"/>
      <c r="C47" s="71">
        <v>552.59699999999998</v>
      </c>
      <c r="D47" s="72">
        <f t="shared" si="6"/>
        <v>0.63222005862311192</v>
      </c>
      <c r="E47" s="134">
        <v>552.59699999999998</v>
      </c>
      <c r="F47" s="74">
        <f>E47/$B$43</f>
        <v>0.63222005862311192</v>
      </c>
      <c r="G47" s="73">
        <f>E47-$C47</f>
        <v>0</v>
      </c>
      <c r="H47" s="75">
        <f>ROUND((F47-$D47)*100,2)</f>
        <v>0</v>
      </c>
      <c r="I47" s="259">
        <f>(E47-$C47)/$C47</f>
        <v>0</v>
      </c>
      <c r="J47" s="76">
        <v>552.59699999999998</v>
      </c>
      <c r="K47" s="77">
        <f>J47/$B$43</f>
        <v>0.63222005862311192</v>
      </c>
      <c r="L47" s="76">
        <f>J47-$C47</f>
        <v>0</v>
      </c>
      <c r="M47" s="78">
        <f>ROUND((K47-$D47)*100,2)</f>
        <v>0</v>
      </c>
      <c r="N47" s="77">
        <f>(J47-$C47)/$C47</f>
        <v>0</v>
      </c>
      <c r="O47" s="276">
        <v>551.15099999999995</v>
      </c>
      <c r="P47" s="80">
        <f>O47/$B$43</f>
        <v>0.63056570616595231</v>
      </c>
      <c r="Q47" s="81">
        <f>O47-$C47</f>
        <v>-1.4460000000000264</v>
      </c>
      <c r="R47" s="82">
        <f>ROUND((P47-$D47)*100,2)</f>
        <v>-0.17</v>
      </c>
      <c r="S47" s="277">
        <f>(O47-$C47)/$C47</f>
        <v>-2.61673516142872E-3</v>
      </c>
      <c r="T47" s="85">
        <v>549.11599999999999</v>
      </c>
      <c r="U47" s="84">
        <f>T47/$B$43</f>
        <v>0.62823748538426516</v>
      </c>
      <c r="V47" s="85">
        <f>T47-$C47</f>
        <v>-3.4809999999999945</v>
      </c>
      <c r="W47" s="86">
        <f>ROUND((U47-$D47)*100,2)</f>
        <v>-0.4</v>
      </c>
      <c r="X47" s="84">
        <f>(T47-$C47)/$C47</f>
        <v>-6.2993465400644497E-3</v>
      </c>
      <c r="Y47" s="140">
        <v>540.13599999999997</v>
      </c>
      <c r="Z47" s="87">
        <f>Y47/$B$43</f>
        <v>0.61796356763509974</v>
      </c>
      <c r="AA47" s="88">
        <f>Y47-$C47</f>
        <v>-12.461000000000013</v>
      </c>
      <c r="AB47" s="89">
        <f>ROUND((Z47-$D47)*100,2)</f>
        <v>-1.43</v>
      </c>
      <c r="AC47" s="292">
        <f>(Y47-$C47)/$C47</f>
        <v>-2.2549887169130513E-2</v>
      </c>
      <c r="AD47" s="90">
        <v>538.38199999999995</v>
      </c>
      <c r="AE47" s="91">
        <f>AD47/$B$43</f>
        <v>0.61595683581638738</v>
      </c>
      <c r="AF47" s="92">
        <f>AD47-$C47</f>
        <v>-14.215000000000032</v>
      </c>
      <c r="AG47" s="93">
        <f>ROUND((AE47-$D47)*100,2)</f>
        <v>-1.63</v>
      </c>
      <c r="AH47" s="91">
        <f>(AD47-$C47)/$C47</f>
        <v>-2.5723990539217607E-2</v>
      </c>
      <c r="AI47" s="144">
        <v>527.66</v>
      </c>
      <c r="AJ47" s="95">
        <f>AI47/$B$43</f>
        <v>0.6036899153145443</v>
      </c>
      <c r="AK47" s="96">
        <f>AI47-$C47</f>
        <v>-24.937000000000012</v>
      </c>
      <c r="AL47" s="97">
        <f>ROUND((AJ47-$D47)*100,2)</f>
        <v>-2.85</v>
      </c>
      <c r="AM47" s="294">
        <f>(AI47-$C47)/$C47</f>
        <v>-4.5126918893877481E-2</v>
      </c>
      <c r="AN47" s="98">
        <v>552.74800000000005</v>
      </c>
      <c r="AO47" s="99">
        <f>AN47/$B$43</f>
        <v>0.63239281603737973</v>
      </c>
      <c r="AP47" s="100">
        <f>AN47-$C47</f>
        <v>0.1510000000000673</v>
      </c>
      <c r="AQ47" s="101">
        <f>ROUND((AO47-$D47)*100,2)</f>
        <v>0.02</v>
      </c>
      <c r="AR47" s="99">
        <f>(AN47-$C47)/$C47</f>
        <v>2.7325519320602049E-4</v>
      </c>
      <c r="AS47" s="203">
        <v>551.04600000000005</v>
      </c>
      <c r="AT47" s="103">
        <f>AS47/$B$43</f>
        <v>0.63044557683815039</v>
      </c>
      <c r="AU47" s="104">
        <f>AS47-$C47</f>
        <v>-1.5509999999999309</v>
      </c>
      <c r="AV47" s="105">
        <f>ROUND((AT47-$D47)*100,2)</f>
        <v>-0.18</v>
      </c>
      <c r="AW47" s="209">
        <f>(AS47-$C47)/$C47</f>
        <v>-2.8067470507439074E-3</v>
      </c>
    </row>
    <row r="48" spans="1:49" ht="15" customHeight="1" x14ac:dyDescent="0.3">
      <c r="A48" s="567" t="s">
        <v>35</v>
      </c>
      <c r="B48" s="567"/>
      <c r="C48" s="567"/>
      <c r="D48" s="567"/>
      <c r="E48" s="567"/>
      <c r="F48" s="567"/>
      <c r="G48" s="567"/>
      <c r="H48" s="567"/>
      <c r="I48" s="567"/>
    </row>
    <row r="49" spans="1:9" ht="27" customHeight="1" x14ac:dyDescent="0.3">
      <c r="A49" s="567" t="s">
        <v>55</v>
      </c>
      <c r="B49" s="567"/>
      <c r="C49" s="567"/>
      <c r="D49" s="567"/>
      <c r="E49" s="567"/>
      <c r="F49" s="567"/>
      <c r="G49" s="567"/>
      <c r="H49" s="567"/>
      <c r="I49" s="567"/>
    </row>
  </sheetData>
  <mergeCells count="13">
    <mergeCell ref="AS6:AW6"/>
    <mergeCell ref="T6:X6"/>
    <mergeCell ref="Y6:AC6"/>
    <mergeCell ref="AD6:AH6"/>
    <mergeCell ref="AI6:AM6"/>
    <mergeCell ref="AN6:AR6"/>
    <mergeCell ref="O6:S6"/>
    <mergeCell ref="E6:I6"/>
    <mergeCell ref="E5:G5"/>
    <mergeCell ref="A48:I48"/>
    <mergeCell ref="A49:I49"/>
    <mergeCell ref="J6:N6"/>
    <mergeCell ref="B6:D6"/>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M35"/>
  <sheetViews>
    <sheetView zoomScale="70" zoomScaleNormal="70" workbookViewId="0">
      <selection activeCell="I30" sqref="I30"/>
    </sheetView>
  </sheetViews>
  <sheetFormatPr defaultColWidth="9.1796875" defaultRowHeight="13" x14ac:dyDescent="0.3"/>
  <cols>
    <col min="1" max="1" width="72.1796875" style="1" customWidth="1"/>
    <col min="2" max="2" width="34.1796875" style="9" customWidth="1"/>
    <col min="3" max="10" width="34.1796875" style="1" customWidth="1"/>
    <col min="11" max="16384" width="9.1796875" style="1"/>
  </cols>
  <sheetData>
    <row r="1" spans="1:13" s="15" customFormat="1" x14ac:dyDescent="0.3">
      <c r="A1" s="13" t="s">
        <v>69</v>
      </c>
      <c r="B1" s="20"/>
    </row>
    <row r="2" spans="1:13" s="15" customFormat="1" ht="30" customHeight="1" x14ac:dyDescent="0.3">
      <c r="A2" s="606" t="s">
        <v>157</v>
      </c>
      <c r="B2" s="606"/>
    </row>
    <row r="3" spans="1:13" s="15" customFormat="1" ht="27" customHeight="1" x14ac:dyDescent="0.3">
      <c r="A3" s="605" t="s">
        <v>1</v>
      </c>
      <c r="B3" s="605"/>
    </row>
    <row r="4" spans="1:13" s="15" customFormat="1" x14ac:dyDescent="0.3">
      <c r="A4" s="17" t="s">
        <v>2</v>
      </c>
      <c r="B4" s="20"/>
    </row>
    <row r="5" spans="1:13" s="15" customFormat="1" x14ac:dyDescent="0.3">
      <c r="A5" s="15" t="s">
        <v>70</v>
      </c>
      <c r="B5" s="20"/>
    </row>
    <row r="6" spans="1:13" s="13" customFormat="1" ht="67.5" customHeight="1" x14ac:dyDescent="0.3">
      <c r="B6" s="443" t="s">
        <v>4</v>
      </c>
      <c r="C6" s="444" t="s">
        <v>5</v>
      </c>
      <c r="D6" s="445" t="s">
        <v>6</v>
      </c>
      <c r="E6" s="446" t="s">
        <v>7</v>
      </c>
      <c r="F6" s="447" t="s">
        <v>8</v>
      </c>
      <c r="G6" s="448" t="s">
        <v>9</v>
      </c>
      <c r="H6" s="449" t="s">
        <v>10</v>
      </c>
      <c r="I6" s="453" t="s">
        <v>11</v>
      </c>
      <c r="J6" s="450" t="s">
        <v>12</v>
      </c>
      <c r="K6" s="272"/>
    </row>
    <row r="7" spans="1:13" x14ac:dyDescent="0.3">
      <c r="A7" s="1" t="s">
        <v>71</v>
      </c>
      <c r="B7" s="274"/>
      <c r="C7" s="451"/>
      <c r="D7" s="299"/>
      <c r="E7" s="303"/>
      <c r="F7" s="141"/>
      <c r="G7" s="307"/>
      <c r="H7" s="145"/>
      <c r="I7" s="454"/>
      <c r="J7" s="124"/>
      <c r="K7" s="273"/>
    </row>
    <row r="8" spans="1:13" x14ac:dyDescent="0.3">
      <c r="A8" s="7" t="s">
        <v>72</v>
      </c>
      <c r="B8" s="134">
        <f t="shared" ref="B8:J8" si="0">B9+B11</f>
        <v>7446.57</v>
      </c>
      <c r="C8" s="297">
        <f t="shared" si="0"/>
        <v>7446.57</v>
      </c>
      <c r="D8" s="276">
        <f t="shared" si="0"/>
        <v>7446.57</v>
      </c>
      <c r="E8" s="304">
        <f t="shared" si="0"/>
        <v>7446.57</v>
      </c>
      <c r="F8" s="197">
        <f t="shared" si="0"/>
        <v>7446.57</v>
      </c>
      <c r="G8" s="308">
        <f t="shared" si="0"/>
        <v>7446.57</v>
      </c>
      <c r="H8" s="310">
        <f t="shared" si="0"/>
        <v>7446.57</v>
      </c>
      <c r="I8" s="455">
        <f t="shared" si="0"/>
        <v>7446.57</v>
      </c>
      <c r="J8" s="104">
        <f t="shared" si="0"/>
        <v>7446.57</v>
      </c>
      <c r="K8" s="273"/>
    </row>
    <row r="9" spans="1:13" x14ac:dyDescent="0.3">
      <c r="A9" s="7" t="s">
        <v>73</v>
      </c>
      <c r="B9" s="134">
        <v>2081.886</v>
      </c>
      <c r="C9" s="297">
        <v>2081.886</v>
      </c>
      <c r="D9" s="300">
        <v>2081.886</v>
      </c>
      <c r="E9" s="304">
        <v>2081.886</v>
      </c>
      <c r="F9" s="140">
        <v>2081.886</v>
      </c>
      <c r="G9" s="142">
        <v>2081.886</v>
      </c>
      <c r="H9" s="144">
        <v>2081.886</v>
      </c>
      <c r="I9" s="456">
        <v>2081.886</v>
      </c>
      <c r="J9" s="104">
        <v>2081.886</v>
      </c>
      <c r="K9" s="273"/>
    </row>
    <row r="10" spans="1:13" x14ac:dyDescent="0.3">
      <c r="A10" s="7" t="s">
        <v>74</v>
      </c>
      <c r="B10" s="134">
        <v>781.66399999999999</v>
      </c>
      <c r="C10" s="297">
        <v>781.66399999999999</v>
      </c>
      <c r="D10" s="300">
        <v>781.66399999999999</v>
      </c>
      <c r="E10" s="304">
        <v>781.66399999999999</v>
      </c>
      <c r="F10" s="140">
        <v>781.66399999999999</v>
      </c>
      <c r="G10" s="142">
        <v>781.66399999999999</v>
      </c>
      <c r="H10" s="144">
        <v>781.66399999999999</v>
      </c>
      <c r="I10" s="456">
        <v>781.66399999999999</v>
      </c>
      <c r="J10" s="104">
        <v>781.66399999999999</v>
      </c>
      <c r="K10" s="273"/>
    </row>
    <row r="11" spans="1:13" x14ac:dyDescent="0.3">
      <c r="A11" s="7" t="s">
        <v>75</v>
      </c>
      <c r="B11" s="134">
        <v>5364.6840000000002</v>
      </c>
      <c r="C11" s="297">
        <v>5364.6840000000002</v>
      </c>
      <c r="D11" s="300">
        <v>5364.6840000000002</v>
      </c>
      <c r="E11" s="304">
        <v>5364.6840000000002</v>
      </c>
      <c r="F11" s="140">
        <v>5364.6840000000002</v>
      </c>
      <c r="G11" s="142">
        <v>5364.6840000000002</v>
      </c>
      <c r="H11" s="144">
        <v>5364.6840000000002</v>
      </c>
      <c r="I11" s="456">
        <v>5364.6840000000002</v>
      </c>
      <c r="J11" s="104">
        <v>5364.6840000000002</v>
      </c>
      <c r="K11" s="273"/>
      <c r="M11" s="6"/>
    </row>
    <row r="12" spans="1:13" x14ac:dyDescent="0.3">
      <c r="A12" s="1" t="s">
        <v>76</v>
      </c>
      <c r="B12" s="135"/>
      <c r="C12" s="451"/>
      <c r="D12" s="301"/>
      <c r="E12" s="303"/>
      <c r="F12" s="141"/>
      <c r="G12" s="143"/>
      <c r="H12" s="145"/>
      <c r="I12" s="454"/>
      <c r="J12" s="125"/>
      <c r="K12" s="273"/>
    </row>
    <row r="13" spans="1:13" x14ac:dyDescent="0.3">
      <c r="A13" s="7" t="s">
        <v>77</v>
      </c>
      <c r="B13" s="135" t="s">
        <v>38</v>
      </c>
      <c r="C13" s="451" t="s">
        <v>38</v>
      </c>
      <c r="D13" s="301" t="s">
        <v>38</v>
      </c>
      <c r="E13" s="303" t="s">
        <v>38</v>
      </c>
      <c r="F13" s="141" t="s">
        <v>38</v>
      </c>
      <c r="G13" s="143" t="s">
        <v>38</v>
      </c>
      <c r="H13" s="145" t="s">
        <v>38</v>
      </c>
      <c r="I13" s="454" t="s">
        <v>38</v>
      </c>
      <c r="J13" s="125" t="s">
        <v>38</v>
      </c>
      <c r="K13" s="273"/>
    </row>
    <row r="14" spans="1:13" x14ac:dyDescent="0.3">
      <c r="A14" s="4" t="s">
        <v>72</v>
      </c>
      <c r="B14" s="134">
        <f t="shared" ref="B14:J14" si="1">B15+B17</f>
        <v>271.77100000000002</v>
      </c>
      <c r="C14" s="297">
        <f t="shared" si="1"/>
        <v>20.870999999999999</v>
      </c>
      <c r="D14" s="276">
        <f t="shared" si="1"/>
        <v>1317.01</v>
      </c>
      <c r="E14" s="304">
        <f t="shared" si="1"/>
        <v>1361.69</v>
      </c>
      <c r="F14" s="197">
        <f t="shared" si="1"/>
        <v>1539.13</v>
      </c>
      <c r="G14" s="308">
        <f t="shared" si="1"/>
        <v>1558.14</v>
      </c>
      <c r="H14" s="310">
        <f t="shared" si="1"/>
        <v>1684.77</v>
      </c>
      <c r="I14" s="455">
        <f t="shared" si="1"/>
        <v>747.62699999999995</v>
      </c>
      <c r="J14" s="104">
        <f t="shared" si="1"/>
        <v>797.95399999999995</v>
      </c>
      <c r="K14" s="273"/>
    </row>
    <row r="15" spans="1:13" x14ac:dyDescent="0.3">
      <c r="A15" s="4" t="s">
        <v>73</v>
      </c>
      <c r="B15" s="134">
        <v>271.77100000000002</v>
      </c>
      <c r="C15" s="297">
        <v>20.870999999999999</v>
      </c>
      <c r="D15" s="300">
        <v>1317.01</v>
      </c>
      <c r="E15" s="304">
        <v>1361.69</v>
      </c>
      <c r="F15" s="140">
        <v>1539.13</v>
      </c>
      <c r="G15" s="142">
        <v>1558.14</v>
      </c>
      <c r="H15" s="144">
        <v>1684.77</v>
      </c>
      <c r="I15" s="456">
        <v>747.62699999999995</v>
      </c>
      <c r="J15" s="104">
        <v>797.95399999999995</v>
      </c>
      <c r="K15" s="273"/>
    </row>
    <row r="16" spans="1:13" x14ac:dyDescent="0.3">
      <c r="A16" s="4" t="s">
        <v>74</v>
      </c>
      <c r="B16" s="134">
        <v>121.449</v>
      </c>
      <c r="C16" s="297">
        <v>7.8070000000000004</v>
      </c>
      <c r="D16" s="300">
        <v>547.5</v>
      </c>
      <c r="E16" s="304">
        <v>587.11199999999997</v>
      </c>
      <c r="F16" s="140">
        <v>623.86</v>
      </c>
      <c r="G16" s="142">
        <v>640.86800000000005</v>
      </c>
      <c r="H16" s="144">
        <v>677.66300000000001</v>
      </c>
      <c r="I16" s="456">
        <v>538.41</v>
      </c>
      <c r="J16" s="104">
        <v>580.92499999999995</v>
      </c>
      <c r="K16" s="273"/>
    </row>
    <row r="17" spans="1:11" x14ac:dyDescent="0.3">
      <c r="A17" s="4" t="s">
        <v>75</v>
      </c>
      <c r="B17" s="134">
        <v>0</v>
      </c>
      <c r="C17" s="297">
        <v>0</v>
      </c>
      <c r="D17" s="300">
        <v>0</v>
      </c>
      <c r="E17" s="304">
        <v>0</v>
      </c>
      <c r="F17" s="140">
        <v>0</v>
      </c>
      <c r="G17" s="142">
        <v>0</v>
      </c>
      <c r="H17" s="144">
        <v>0</v>
      </c>
      <c r="I17" s="456">
        <v>0</v>
      </c>
      <c r="J17" s="104">
        <v>0</v>
      </c>
      <c r="K17" s="273"/>
    </row>
    <row r="18" spans="1:11" x14ac:dyDescent="0.3">
      <c r="A18" s="7" t="s">
        <v>78</v>
      </c>
      <c r="B18" s="135"/>
      <c r="C18" s="451"/>
      <c r="D18" s="301"/>
      <c r="E18" s="303"/>
      <c r="F18" s="141"/>
      <c r="G18" s="143"/>
      <c r="H18" s="145"/>
      <c r="I18" s="454"/>
      <c r="J18" s="125"/>
      <c r="K18" s="273"/>
    </row>
    <row r="19" spans="1:11" x14ac:dyDescent="0.3">
      <c r="A19" s="4" t="s">
        <v>72</v>
      </c>
      <c r="B19" s="275">
        <v>388.51827457675762</v>
      </c>
      <c r="C19" s="452">
        <v>330.37851564371618</v>
      </c>
      <c r="D19" s="302">
        <v>384.14286907464634</v>
      </c>
      <c r="E19" s="305">
        <v>690.68216701304993</v>
      </c>
      <c r="F19" s="306">
        <v>2074.756518292802</v>
      </c>
      <c r="G19" s="309">
        <v>2361.7903397640775</v>
      </c>
      <c r="H19" s="311">
        <v>4563.3825388628711</v>
      </c>
      <c r="I19" s="457">
        <v>323.96101264400562</v>
      </c>
      <c r="J19" s="271">
        <v>842.18137887647663</v>
      </c>
      <c r="K19" s="273"/>
    </row>
    <row r="20" spans="1:11" x14ac:dyDescent="0.3">
      <c r="A20" s="4" t="s">
        <v>73</v>
      </c>
      <c r="B20" s="275">
        <v>388.51827457675762</v>
      </c>
      <c r="C20" s="452">
        <v>330.37851564371618</v>
      </c>
      <c r="D20" s="302">
        <v>384.14286907464634</v>
      </c>
      <c r="E20" s="305">
        <v>690.68216701304993</v>
      </c>
      <c r="F20" s="306">
        <v>2074.756518292802</v>
      </c>
      <c r="G20" s="309">
        <v>2361.7903397640775</v>
      </c>
      <c r="H20" s="311">
        <v>4563.3825388628711</v>
      </c>
      <c r="I20" s="457">
        <v>323.96101264400562</v>
      </c>
      <c r="J20" s="271">
        <v>842.18137887647663</v>
      </c>
      <c r="K20" s="273"/>
    </row>
    <row r="21" spans="1:11" x14ac:dyDescent="0.3">
      <c r="A21" s="4" t="s">
        <v>74</v>
      </c>
      <c r="B21" s="275">
        <v>468.90876005566122</v>
      </c>
      <c r="C21" s="452">
        <v>381.53452030229283</v>
      </c>
      <c r="D21" s="302">
        <v>459.86118721461185</v>
      </c>
      <c r="E21" s="305">
        <v>1098.3253621114882</v>
      </c>
      <c r="F21" s="306">
        <v>2454.2044689513673</v>
      </c>
      <c r="G21" s="309">
        <v>3074.4708738773038</v>
      </c>
      <c r="H21" s="311">
        <v>5354.5198719717619</v>
      </c>
      <c r="I21" s="457">
        <v>335.8760052747906</v>
      </c>
      <c r="J21" s="271">
        <v>981.31600464776</v>
      </c>
      <c r="K21" s="273"/>
    </row>
    <row r="22" spans="1:11" x14ac:dyDescent="0.3">
      <c r="A22" s="4" t="s">
        <v>75</v>
      </c>
      <c r="B22" s="275" t="s">
        <v>79</v>
      </c>
      <c r="C22" s="452" t="s">
        <v>79</v>
      </c>
      <c r="D22" s="302" t="s">
        <v>79</v>
      </c>
      <c r="E22" s="305" t="s">
        <v>79</v>
      </c>
      <c r="F22" s="306" t="s">
        <v>79</v>
      </c>
      <c r="G22" s="309" t="s">
        <v>79</v>
      </c>
      <c r="H22" s="311" t="s">
        <v>79</v>
      </c>
      <c r="I22" s="457" t="s">
        <v>79</v>
      </c>
      <c r="J22" s="271" t="s">
        <v>79</v>
      </c>
      <c r="K22" s="273"/>
    </row>
    <row r="23" spans="1:11" x14ac:dyDescent="0.3">
      <c r="A23" s="1" t="s">
        <v>80</v>
      </c>
      <c r="B23" s="135"/>
      <c r="C23" s="451"/>
      <c r="D23" s="301"/>
      <c r="E23" s="303"/>
      <c r="F23" s="141"/>
      <c r="G23" s="143"/>
      <c r="H23" s="145"/>
      <c r="I23" s="454"/>
      <c r="J23" s="125"/>
      <c r="K23" s="273"/>
    </row>
    <row r="24" spans="1:11" x14ac:dyDescent="0.3">
      <c r="A24" s="7" t="s">
        <v>81</v>
      </c>
      <c r="B24" s="135"/>
      <c r="C24" s="451"/>
      <c r="D24" s="301"/>
      <c r="E24" s="303"/>
      <c r="F24" s="141"/>
      <c r="G24" s="143"/>
      <c r="H24" s="145"/>
      <c r="I24" s="454"/>
      <c r="J24" s="125"/>
      <c r="K24" s="273"/>
    </row>
    <row r="25" spans="1:11" x14ac:dyDescent="0.3">
      <c r="A25" s="4" t="s">
        <v>72</v>
      </c>
      <c r="B25" s="134">
        <f>B26+B28</f>
        <v>0</v>
      </c>
      <c r="C25" s="297">
        <f t="shared" ref="C25:J25" si="2">C26+C28</f>
        <v>0</v>
      </c>
      <c r="D25" s="276">
        <f t="shared" si="2"/>
        <v>141.27500000000001</v>
      </c>
      <c r="E25" s="304">
        <f t="shared" si="2"/>
        <v>96.936000000000007</v>
      </c>
      <c r="F25" s="197">
        <f t="shared" si="2"/>
        <v>0</v>
      </c>
      <c r="G25" s="308">
        <f t="shared" si="2"/>
        <v>0</v>
      </c>
      <c r="H25" s="310">
        <f t="shared" si="2"/>
        <v>0</v>
      </c>
      <c r="I25" s="455">
        <f t="shared" si="2"/>
        <v>184.964</v>
      </c>
      <c r="J25" s="104">
        <f t="shared" si="2"/>
        <v>135.53200000000001</v>
      </c>
      <c r="K25" s="273"/>
    </row>
    <row r="26" spans="1:11" x14ac:dyDescent="0.3">
      <c r="A26" s="4" t="s">
        <v>73</v>
      </c>
      <c r="B26" s="134">
        <v>0</v>
      </c>
      <c r="C26" s="297">
        <v>0</v>
      </c>
      <c r="D26" s="300">
        <v>141.27500000000001</v>
      </c>
      <c r="E26" s="304">
        <v>96.936000000000007</v>
      </c>
      <c r="F26" s="140">
        <v>0</v>
      </c>
      <c r="G26" s="142">
        <v>0</v>
      </c>
      <c r="H26" s="144">
        <v>0</v>
      </c>
      <c r="I26" s="456">
        <v>184.964</v>
      </c>
      <c r="J26" s="104">
        <v>135.53200000000001</v>
      </c>
      <c r="K26" s="273"/>
    </row>
    <row r="27" spans="1:11" x14ac:dyDescent="0.3">
      <c r="A27" s="4" t="s">
        <v>74</v>
      </c>
      <c r="B27" s="134">
        <v>0</v>
      </c>
      <c r="C27" s="297">
        <v>0</v>
      </c>
      <c r="D27" s="300">
        <v>48.820999999999998</v>
      </c>
      <c r="E27" s="304">
        <v>9.6750000000000007</v>
      </c>
      <c r="F27" s="140">
        <v>0</v>
      </c>
      <c r="G27" s="142">
        <v>0</v>
      </c>
      <c r="H27" s="144">
        <v>0</v>
      </c>
      <c r="I27" s="456">
        <v>56.945999999999998</v>
      </c>
      <c r="J27" s="104">
        <v>14.794</v>
      </c>
      <c r="K27" s="273"/>
    </row>
    <row r="28" spans="1:11" x14ac:dyDescent="0.3">
      <c r="A28" s="4" t="s">
        <v>75</v>
      </c>
      <c r="B28" s="134">
        <v>0</v>
      </c>
      <c r="C28" s="297">
        <v>0</v>
      </c>
      <c r="D28" s="300">
        <v>0</v>
      </c>
      <c r="E28" s="304">
        <v>0</v>
      </c>
      <c r="F28" s="140">
        <v>0</v>
      </c>
      <c r="G28" s="142">
        <v>0</v>
      </c>
      <c r="H28" s="144">
        <v>0</v>
      </c>
      <c r="I28" s="456">
        <v>0</v>
      </c>
      <c r="J28" s="104">
        <v>0</v>
      </c>
      <c r="K28" s="273"/>
    </row>
    <row r="29" spans="1:11" x14ac:dyDescent="0.3">
      <c r="A29" s="7" t="s">
        <v>82</v>
      </c>
      <c r="B29" s="135"/>
      <c r="C29" s="451"/>
      <c r="D29" s="301"/>
      <c r="E29" s="303"/>
      <c r="F29" s="141"/>
      <c r="G29" s="143"/>
      <c r="H29" s="145"/>
      <c r="I29" s="454"/>
      <c r="J29" s="125"/>
      <c r="K29" s="273"/>
    </row>
    <row r="30" spans="1:11" x14ac:dyDescent="0.3">
      <c r="A30" s="4" t="s">
        <v>72</v>
      </c>
      <c r="B30" s="275" t="s">
        <v>79</v>
      </c>
      <c r="C30" s="452" t="s">
        <v>79</v>
      </c>
      <c r="D30" s="302">
        <v>-172.43178198548929</v>
      </c>
      <c r="E30" s="305">
        <v>-164.43839234133861</v>
      </c>
      <c r="F30" s="306" t="s">
        <v>79</v>
      </c>
      <c r="G30" s="309" t="s">
        <v>79</v>
      </c>
      <c r="H30" s="311" t="s">
        <v>79</v>
      </c>
      <c r="I30" s="457">
        <v>-218.266797863368</v>
      </c>
      <c r="J30" s="271">
        <v>-215.61107339963993</v>
      </c>
      <c r="K30" s="273"/>
    </row>
    <row r="31" spans="1:11" x14ac:dyDescent="0.3">
      <c r="A31" s="4" t="s">
        <v>73</v>
      </c>
      <c r="B31" s="275" t="s">
        <v>79</v>
      </c>
      <c r="C31" s="452" t="s">
        <v>79</v>
      </c>
      <c r="D31" s="302">
        <v>-172.43178198548929</v>
      </c>
      <c r="E31" s="305">
        <v>-164.43839234133861</v>
      </c>
      <c r="F31" s="306" t="s">
        <v>79</v>
      </c>
      <c r="G31" s="309" t="s">
        <v>79</v>
      </c>
      <c r="H31" s="311" t="s">
        <v>79</v>
      </c>
      <c r="I31" s="457">
        <v>-218.266797863368</v>
      </c>
      <c r="J31" s="271">
        <v>-215.61107339963993</v>
      </c>
      <c r="K31" s="273"/>
    </row>
    <row r="32" spans="1:11" x14ac:dyDescent="0.3">
      <c r="A32" s="4" t="s">
        <v>74</v>
      </c>
      <c r="B32" s="275" t="s">
        <v>79</v>
      </c>
      <c r="C32" s="452" t="s">
        <v>79</v>
      </c>
      <c r="D32" s="302">
        <v>-187.42528829806847</v>
      </c>
      <c r="E32" s="305">
        <v>-174.53540051679587</v>
      </c>
      <c r="F32" s="306" t="s">
        <v>79</v>
      </c>
      <c r="G32" s="309" t="s">
        <v>79</v>
      </c>
      <c r="H32" s="311" t="s">
        <v>79</v>
      </c>
      <c r="I32" s="457">
        <v>-222.92873950760369</v>
      </c>
      <c r="J32" s="271">
        <v>-204.29092875490065</v>
      </c>
      <c r="K32" s="273"/>
    </row>
    <row r="33" spans="1:11" x14ac:dyDescent="0.3">
      <c r="A33" s="494" t="s">
        <v>75</v>
      </c>
      <c r="B33" s="265" t="s">
        <v>79</v>
      </c>
      <c r="C33" s="452" t="s">
        <v>79</v>
      </c>
      <c r="D33" s="302" t="s">
        <v>79</v>
      </c>
      <c r="E33" s="305" t="s">
        <v>79</v>
      </c>
      <c r="F33" s="306" t="s">
        <v>79</v>
      </c>
      <c r="G33" s="309" t="s">
        <v>79</v>
      </c>
      <c r="H33" s="311" t="s">
        <v>79</v>
      </c>
      <c r="I33" s="457" t="s">
        <v>79</v>
      </c>
      <c r="J33" s="271" t="s">
        <v>79</v>
      </c>
      <c r="K33" s="273"/>
    </row>
    <row r="34" spans="1:11" ht="28.5" customHeight="1" x14ac:dyDescent="0.3">
      <c r="A34" s="567" t="s">
        <v>35</v>
      </c>
      <c r="B34" s="567"/>
    </row>
    <row r="35" spans="1:11" ht="40.5" customHeight="1" x14ac:dyDescent="0.3">
      <c r="A35" s="552" t="s">
        <v>83</v>
      </c>
      <c r="B35" s="552"/>
      <c r="C35" s="12"/>
      <c r="D35" s="12"/>
      <c r="E35" s="12"/>
    </row>
  </sheetData>
  <mergeCells count="4">
    <mergeCell ref="A34:B34"/>
    <mergeCell ref="A35:B35"/>
    <mergeCell ref="A3:B3"/>
    <mergeCell ref="A2:B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AD66"/>
  <sheetViews>
    <sheetView zoomScale="70" zoomScaleNormal="70" workbookViewId="0">
      <pane xSplit="1" ySplit="7" topLeftCell="B8" activePane="bottomRight" state="frozen"/>
      <selection pane="topRight" activeCell="B1" sqref="B1"/>
      <selection pane="bottomLeft" activeCell="A8" sqref="A8"/>
      <selection pane="bottomRight" activeCell="B4" sqref="B4"/>
    </sheetView>
  </sheetViews>
  <sheetFormatPr defaultColWidth="9.1796875" defaultRowHeight="13" x14ac:dyDescent="0.3"/>
  <cols>
    <col min="1" max="1" width="56.81640625" style="1" customWidth="1"/>
    <col min="2" max="8" width="18.453125" style="9" customWidth="1"/>
    <col min="9" max="29" width="18.453125" style="1" customWidth="1"/>
    <col min="30" max="16384" width="9.1796875" style="1"/>
  </cols>
  <sheetData>
    <row r="1" spans="1:30" s="15" customFormat="1" x14ac:dyDescent="0.3">
      <c r="A1" s="13" t="s">
        <v>84</v>
      </c>
      <c r="B1" s="14"/>
      <c r="C1" s="14"/>
      <c r="D1" s="14"/>
      <c r="E1" s="14"/>
      <c r="F1" s="20" t="s">
        <v>38</v>
      </c>
      <c r="G1" s="20"/>
      <c r="H1" s="20"/>
    </row>
    <row r="2" spans="1:30" s="15" customFormat="1" x14ac:dyDescent="0.3">
      <c r="A2" s="13" t="s">
        <v>155</v>
      </c>
      <c r="B2" s="14"/>
      <c r="C2" s="14"/>
      <c r="D2" s="14"/>
      <c r="E2" s="14"/>
      <c r="F2" s="20"/>
      <c r="G2" s="20"/>
      <c r="H2" s="20"/>
    </row>
    <row r="3" spans="1:30" s="15" customFormat="1" ht="27" customHeight="1" x14ac:dyDescent="0.3">
      <c r="A3" s="605" t="s">
        <v>1</v>
      </c>
      <c r="B3" s="605"/>
      <c r="C3" s="605"/>
      <c r="D3" s="605"/>
      <c r="E3" s="605"/>
      <c r="F3" s="20"/>
      <c r="G3" s="20"/>
      <c r="H3" s="20"/>
    </row>
    <row r="4" spans="1:30" s="15" customFormat="1" x14ac:dyDescent="0.3">
      <c r="A4" s="17" t="s">
        <v>2</v>
      </c>
      <c r="B4" s="14"/>
      <c r="C4" s="14"/>
      <c r="D4" s="14"/>
      <c r="E4" s="14"/>
      <c r="F4" s="20"/>
      <c r="G4" s="20"/>
      <c r="H4" s="20"/>
    </row>
    <row r="5" spans="1:30" s="15" customFormat="1" x14ac:dyDescent="0.3">
      <c r="A5" s="15" t="s">
        <v>85</v>
      </c>
      <c r="B5" s="20" t="s">
        <v>38</v>
      </c>
      <c r="C5" s="20"/>
      <c r="D5" s="20"/>
      <c r="E5" s="20"/>
      <c r="F5" s="20"/>
      <c r="G5" s="20"/>
      <c r="H5" s="20"/>
    </row>
    <row r="6" spans="1:30" s="546" customFormat="1" ht="27.75" customHeight="1" x14ac:dyDescent="0.35">
      <c r="B6" s="544" t="s">
        <v>162</v>
      </c>
      <c r="C6" s="587" t="s">
        <v>4</v>
      </c>
      <c r="D6" s="588"/>
      <c r="E6" s="588"/>
      <c r="F6" s="607" t="s">
        <v>5</v>
      </c>
      <c r="G6" s="608"/>
      <c r="H6" s="608"/>
      <c r="I6" s="584" t="s">
        <v>6</v>
      </c>
      <c r="J6" s="585"/>
      <c r="K6" s="585"/>
      <c r="L6" s="609" t="s">
        <v>86</v>
      </c>
      <c r="M6" s="596"/>
      <c r="N6" s="596"/>
      <c r="O6" s="597" t="s">
        <v>8</v>
      </c>
      <c r="P6" s="598"/>
      <c r="Q6" s="598"/>
      <c r="R6" s="610" t="s">
        <v>9</v>
      </c>
      <c r="S6" s="611"/>
      <c r="T6" s="611"/>
      <c r="U6" s="601" t="s">
        <v>10</v>
      </c>
      <c r="V6" s="602"/>
      <c r="W6" s="602"/>
      <c r="X6" s="612" t="s">
        <v>11</v>
      </c>
      <c r="Y6" s="604"/>
      <c r="Z6" s="604"/>
      <c r="AA6" s="593" t="s">
        <v>12</v>
      </c>
      <c r="AB6" s="594"/>
      <c r="AC6" s="595"/>
      <c r="AD6" s="547"/>
    </row>
    <row r="7" spans="1:30" s="15" customFormat="1" ht="57" customHeight="1" x14ac:dyDescent="0.3">
      <c r="A7" s="491"/>
      <c r="B7" s="464" t="s">
        <v>87</v>
      </c>
      <c r="C7" s="465" t="s">
        <v>88</v>
      </c>
      <c r="D7" s="466" t="s">
        <v>18</v>
      </c>
      <c r="E7" s="466" t="s">
        <v>20</v>
      </c>
      <c r="F7" s="511" t="s">
        <v>88</v>
      </c>
      <c r="G7" s="538" t="s">
        <v>18</v>
      </c>
      <c r="H7" s="538" t="s">
        <v>20</v>
      </c>
      <c r="I7" s="469" t="s">
        <v>88</v>
      </c>
      <c r="J7" s="470" t="s">
        <v>18</v>
      </c>
      <c r="K7" s="470" t="s">
        <v>20</v>
      </c>
      <c r="L7" s="484" t="s">
        <v>88</v>
      </c>
      <c r="M7" s="472" t="s">
        <v>18</v>
      </c>
      <c r="N7" s="472" t="s">
        <v>20</v>
      </c>
      <c r="O7" s="473" t="s">
        <v>88</v>
      </c>
      <c r="P7" s="474" t="s">
        <v>18</v>
      </c>
      <c r="Q7" s="474" t="s">
        <v>20</v>
      </c>
      <c r="R7" s="485" t="s">
        <v>88</v>
      </c>
      <c r="S7" s="476" t="s">
        <v>18</v>
      </c>
      <c r="T7" s="476" t="s">
        <v>20</v>
      </c>
      <c r="U7" s="477" t="s">
        <v>88</v>
      </c>
      <c r="V7" s="478" t="s">
        <v>18</v>
      </c>
      <c r="W7" s="478" t="s">
        <v>20</v>
      </c>
      <c r="X7" s="486" t="s">
        <v>88</v>
      </c>
      <c r="Y7" s="480" t="s">
        <v>18</v>
      </c>
      <c r="Z7" s="480" t="s">
        <v>20</v>
      </c>
      <c r="AA7" s="481" t="s">
        <v>88</v>
      </c>
      <c r="AB7" s="482" t="s">
        <v>18</v>
      </c>
      <c r="AC7" s="483" t="s">
        <v>20</v>
      </c>
      <c r="AD7" s="342"/>
    </row>
    <row r="8" spans="1:30" x14ac:dyDescent="0.3">
      <c r="A8" s="1" t="s">
        <v>89</v>
      </c>
      <c r="B8" s="313"/>
      <c r="C8" s="320"/>
      <c r="D8" s="74"/>
      <c r="E8" s="108"/>
      <c r="F8" s="512"/>
      <c r="G8" s="539"/>
      <c r="H8" s="542"/>
      <c r="I8" s="322"/>
      <c r="J8" s="80"/>
      <c r="K8" s="112"/>
      <c r="L8" s="326"/>
      <c r="M8" s="280"/>
      <c r="N8" s="281"/>
      <c r="O8" s="330"/>
      <c r="P8" s="282"/>
      <c r="Q8" s="212"/>
      <c r="R8" s="331"/>
      <c r="S8" s="158"/>
      <c r="T8" s="213"/>
      <c r="U8" s="332"/>
      <c r="V8" s="160"/>
      <c r="W8" s="214"/>
      <c r="X8" s="333"/>
      <c r="Y8" s="162"/>
      <c r="Z8" s="215"/>
      <c r="AA8" s="334"/>
      <c r="AB8" s="164"/>
      <c r="AC8" s="124"/>
      <c r="AD8" s="273"/>
    </row>
    <row r="9" spans="1:30" x14ac:dyDescent="0.3">
      <c r="A9" s="7" t="s">
        <v>90</v>
      </c>
      <c r="B9" s="315">
        <v>377.12799999999999</v>
      </c>
      <c r="C9" s="321">
        <v>377.12799999999999</v>
      </c>
      <c r="D9" s="73">
        <f>C9-B9</f>
        <v>0</v>
      </c>
      <c r="E9" s="74">
        <f>(C9-B9)/B9</f>
        <v>0</v>
      </c>
      <c r="F9" s="297">
        <v>377.12799999999999</v>
      </c>
      <c r="G9" s="540">
        <v>0</v>
      </c>
      <c r="H9" s="539">
        <v>0</v>
      </c>
      <c r="I9" s="323">
        <v>377.12799999999999</v>
      </c>
      <c r="J9" s="81">
        <v>0</v>
      </c>
      <c r="K9" s="80">
        <v>0</v>
      </c>
      <c r="L9" s="327">
        <v>377.12799999999999</v>
      </c>
      <c r="M9" s="283">
        <v>0</v>
      </c>
      <c r="N9" s="280">
        <v>0</v>
      </c>
      <c r="O9" s="140">
        <v>377.12799999999999</v>
      </c>
      <c r="P9" s="208">
        <v>0</v>
      </c>
      <c r="Q9" s="282">
        <v>0</v>
      </c>
      <c r="R9" s="142">
        <v>377.12799999999999</v>
      </c>
      <c r="S9" s="90">
        <v>0</v>
      </c>
      <c r="T9" s="158">
        <v>0</v>
      </c>
      <c r="U9" s="144">
        <v>377.12799999999999</v>
      </c>
      <c r="V9" s="94">
        <v>0</v>
      </c>
      <c r="W9" s="160">
        <v>0</v>
      </c>
      <c r="X9" s="146">
        <v>377.12799999999999</v>
      </c>
      <c r="Y9" s="98">
        <v>0</v>
      </c>
      <c r="Z9" s="162">
        <v>0</v>
      </c>
      <c r="AA9" s="203">
        <v>377.12799999999999</v>
      </c>
      <c r="AB9" s="102">
        <v>0</v>
      </c>
      <c r="AC9" s="164">
        <v>0</v>
      </c>
      <c r="AD9" s="273"/>
    </row>
    <row r="10" spans="1:30" x14ac:dyDescent="0.3">
      <c r="A10" s="7" t="s">
        <v>91</v>
      </c>
      <c r="B10" s="316">
        <v>1910.5391360000001</v>
      </c>
      <c r="C10" s="275">
        <v>1910.5391360000001</v>
      </c>
      <c r="D10" s="265">
        <f>C10-B10</f>
        <v>0</v>
      </c>
      <c r="E10" s="74">
        <f>(C10-B10)/B10</f>
        <v>0</v>
      </c>
      <c r="F10" s="452">
        <v>1910.5391360000001</v>
      </c>
      <c r="G10" s="541">
        <v>0</v>
      </c>
      <c r="H10" s="539">
        <v>0</v>
      </c>
      <c r="I10" s="324">
        <v>1910.5391360000001</v>
      </c>
      <c r="J10" s="317">
        <v>0</v>
      </c>
      <c r="K10" s="80">
        <v>0</v>
      </c>
      <c r="L10" s="328">
        <v>1910.5391360000001</v>
      </c>
      <c r="M10" s="284">
        <v>0</v>
      </c>
      <c r="N10" s="280">
        <v>0</v>
      </c>
      <c r="O10" s="306">
        <v>1910.5391360000001</v>
      </c>
      <c r="P10" s="267">
        <v>0</v>
      </c>
      <c r="Q10" s="282">
        <v>0</v>
      </c>
      <c r="R10" s="309">
        <v>1910.5391360000001</v>
      </c>
      <c r="S10" s="268">
        <v>0</v>
      </c>
      <c r="T10" s="158">
        <v>0</v>
      </c>
      <c r="U10" s="311">
        <v>1910.5391360000001</v>
      </c>
      <c r="V10" s="269">
        <v>0</v>
      </c>
      <c r="W10" s="160">
        <v>0</v>
      </c>
      <c r="X10" s="312">
        <v>1910.5391360000001</v>
      </c>
      <c r="Y10" s="270">
        <v>0</v>
      </c>
      <c r="Z10" s="162">
        <v>0</v>
      </c>
      <c r="AA10" s="335">
        <v>1910.5391360000001</v>
      </c>
      <c r="AB10" s="285">
        <v>0</v>
      </c>
      <c r="AC10" s="164">
        <v>0</v>
      </c>
      <c r="AD10" s="273"/>
    </row>
    <row r="11" spans="1:30" x14ac:dyDescent="0.3">
      <c r="A11" s="3"/>
      <c r="B11" s="196"/>
      <c r="C11" s="135"/>
      <c r="D11" s="108"/>
      <c r="E11" s="108"/>
      <c r="F11" s="451"/>
      <c r="G11" s="542"/>
      <c r="H11" s="542"/>
      <c r="I11" s="278"/>
      <c r="J11" s="112"/>
      <c r="K11" s="112"/>
      <c r="L11" s="329"/>
      <c r="M11" s="281"/>
      <c r="N11" s="281"/>
      <c r="O11" s="141"/>
      <c r="P11" s="212"/>
      <c r="Q11" s="212"/>
      <c r="R11" s="143"/>
      <c r="S11" s="213"/>
      <c r="T11" s="213"/>
      <c r="U11" s="145"/>
      <c r="V11" s="214"/>
      <c r="W11" s="214"/>
      <c r="X11" s="147"/>
      <c r="Y11" s="215"/>
      <c r="Z11" s="215"/>
      <c r="AA11" s="204"/>
      <c r="AB11" s="124"/>
      <c r="AC11" s="124"/>
      <c r="AD11" s="273"/>
    </row>
    <row r="12" spans="1:30" ht="14.5" x14ac:dyDescent="0.3">
      <c r="A12" s="1" t="s">
        <v>92</v>
      </c>
      <c r="B12" s="196"/>
      <c r="C12" s="135"/>
      <c r="D12" s="108"/>
      <c r="E12" s="108"/>
      <c r="F12" s="451"/>
      <c r="G12" s="542"/>
      <c r="H12" s="542"/>
      <c r="I12" s="278"/>
      <c r="J12" s="112"/>
      <c r="K12" s="112"/>
      <c r="L12" s="329"/>
      <c r="M12" s="281"/>
      <c r="N12" s="281"/>
      <c r="O12" s="141"/>
      <c r="P12" s="212"/>
      <c r="Q12" s="212"/>
      <c r="R12" s="143"/>
      <c r="S12" s="213"/>
      <c r="T12" s="213"/>
      <c r="U12" s="145"/>
      <c r="V12" s="214"/>
      <c r="W12" s="214"/>
      <c r="X12" s="147"/>
      <c r="Y12" s="215"/>
      <c r="Z12" s="215"/>
      <c r="AA12" s="204"/>
      <c r="AB12" s="124"/>
      <c r="AC12" s="124"/>
      <c r="AD12" s="273"/>
    </row>
    <row r="13" spans="1:30" x14ac:dyDescent="0.3">
      <c r="A13" s="7" t="s">
        <v>93</v>
      </c>
      <c r="B13" s="195">
        <v>601.375</v>
      </c>
      <c r="C13" s="134">
        <v>601.375</v>
      </c>
      <c r="D13" s="73">
        <f>C13-B13</f>
        <v>0</v>
      </c>
      <c r="E13" s="74">
        <f>(C13-B13)/B13</f>
        <v>0</v>
      </c>
      <c r="F13" s="297">
        <v>601.375</v>
      </c>
      <c r="G13" s="540">
        <v>0</v>
      </c>
      <c r="H13" s="539">
        <v>0</v>
      </c>
      <c r="I13" s="276">
        <v>601.375</v>
      </c>
      <c r="J13" s="81">
        <v>0</v>
      </c>
      <c r="K13" s="80">
        <v>0</v>
      </c>
      <c r="L13" s="327">
        <v>601.375</v>
      </c>
      <c r="M13" s="283">
        <v>0</v>
      </c>
      <c r="N13" s="280">
        <v>0</v>
      </c>
      <c r="O13" s="140">
        <v>601.375</v>
      </c>
      <c r="P13" s="208">
        <v>0</v>
      </c>
      <c r="Q13" s="282">
        <v>0</v>
      </c>
      <c r="R13" s="142">
        <v>601.375</v>
      </c>
      <c r="S13" s="90">
        <v>0</v>
      </c>
      <c r="T13" s="158">
        <v>0</v>
      </c>
      <c r="U13" s="144">
        <v>601.375</v>
      </c>
      <c r="V13" s="94">
        <v>0</v>
      </c>
      <c r="W13" s="160">
        <v>0</v>
      </c>
      <c r="X13" s="146">
        <v>601.375</v>
      </c>
      <c r="Y13" s="98">
        <v>0</v>
      </c>
      <c r="Z13" s="162">
        <v>0</v>
      </c>
      <c r="AA13" s="203">
        <v>601.375</v>
      </c>
      <c r="AB13" s="102">
        <v>0</v>
      </c>
      <c r="AC13" s="164">
        <v>0</v>
      </c>
      <c r="AD13" s="273"/>
    </row>
    <row r="14" spans="1:30" x14ac:dyDescent="0.3">
      <c r="A14" s="7" t="s">
        <v>94</v>
      </c>
      <c r="B14" s="316">
        <v>4158.164992</v>
      </c>
      <c r="C14" s="275">
        <v>4158.164992</v>
      </c>
      <c r="D14" s="265">
        <f>C14-B14</f>
        <v>0</v>
      </c>
      <c r="E14" s="74">
        <f>(C14-B14)/B14</f>
        <v>0</v>
      </c>
      <c r="F14" s="452">
        <v>4158.164992</v>
      </c>
      <c r="G14" s="541">
        <v>0</v>
      </c>
      <c r="H14" s="539">
        <v>0</v>
      </c>
      <c r="I14" s="324">
        <v>4158.164992</v>
      </c>
      <c r="J14" s="317">
        <v>0</v>
      </c>
      <c r="K14" s="80">
        <v>0</v>
      </c>
      <c r="L14" s="328">
        <v>4158.164992</v>
      </c>
      <c r="M14" s="284">
        <v>0</v>
      </c>
      <c r="N14" s="280">
        <v>0</v>
      </c>
      <c r="O14" s="306">
        <v>4158.164992</v>
      </c>
      <c r="P14" s="267">
        <v>0</v>
      </c>
      <c r="Q14" s="282">
        <v>0</v>
      </c>
      <c r="R14" s="309">
        <v>4158.164992</v>
      </c>
      <c r="S14" s="268">
        <v>0</v>
      </c>
      <c r="T14" s="158">
        <v>0</v>
      </c>
      <c r="U14" s="311">
        <v>4158.164992</v>
      </c>
      <c r="V14" s="269">
        <v>0</v>
      </c>
      <c r="W14" s="160">
        <v>0</v>
      </c>
      <c r="X14" s="312">
        <v>4158.164992</v>
      </c>
      <c r="Y14" s="270">
        <v>0</v>
      </c>
      <c r="Z14" s="162">
        <v>0</v>
      </c>
      <c r="AA14" s="335">
        <v>4158.164992</v>
      </c>
      <c r="AB14" s="285">
        <v>0</v>
      </c>
      <c r="AC14" s="164">
        <v>0</v>
      </c>
      <c r="AD14" s="273"/>
    </row>
    <row r="15" spans="1:30" x14ac:dyDescent="0.3">
      <c r="A15" s="3"/>
      <c r="B15" s="196"/>
      <c r="C15" s="135"/>
      <c r="D15" s="108"/>
      <c r="E15" s="108"/>
      <c r="F15" s="451"/>
      <c r="G15" s="542"/>
      <c r="H15" s="542"/>
      <c r="I15" s="278"/>
      <c r="J15" s="112"/>
      <c r="K15" s="112"/>
      <c r="L15" s="329"/>
      <c r="M15" s="281"/>
      <c r="N15" s="281"/>
      <c r="O15" s="141"/>
      <c r="P15" s="212"/>
      <c r="Q15" s="212"/>
      <c r="R15" s="143"/>
      <c r="S15" s="213"/>
      <c r="T15" s="213"/>
      <c r="U15" s="145"/>
      <c r="V15" s="214"/>
      <c r="W15" s="214"/>
      <c r="X15" s="147"/>
      <c r="Y15" s="215"/>
      <c r="Z15" s="215"/>
      <c r="AA15" s="204"/>
      <c r="AB15" s="124"/>
      <c r="AC15" s="124"/>
      <c r="AD15" s="273"/>
    </row>
    <row r="16" spans="1:30" ht="26" x14ac:dyDescent="0.3">
      <c r="A16" s="6" t="s">
        <v>95</v>
      </c>
      <c r="B16" s="196"/>
      <c r="C16" s="135"/>
      <c r="D16" s="108"/>
      <c r="E16" s="108"/>
      <c r="F16" s="451"/>
      <c r="G16" s="542"/>
      <c r="H16" s="542"/>
      <c r="I16" s="278"/>
      <c r="J16" s="112"/>
      <c r="K16" s="112"/>
      <c r="L16" s="329"/>
      <c r="M16" s="281"/>
      <c r="N16" s="281"/>
      <c r="O16" s="141"/>
      <c r="P16" s="212"/>
      <c r="Q16" s="212"/>
      <c r="R16" s="143"/>
      <c r="S16" s="213"/>
      <c r="T16" s="213"/>
      <c r="U16" s="145"/>
      <c r="V16" s="214"/>
      <c r="W16" s="214"/>
      <c r="X16" s="147"/>
      <c r="Y16" s="215"/>
      <c r="Z16" s="215"/>
      <c r="AA16" s="204"/>
      <c r="AB16" s="124"/>
      <c r="AC16" s="124"/>
      <c r="AD16" s="273"/>
    </row>
    <row r="17" spans="1:30" x14ac:dyDescent="0.3">
      <c r="A17" s="7" t="s">
        <v>96</v>
      </c>
      <c r="B17" s="195">
        <v>141.43700000000001</v>
      </c>
      <c r="C17" s="134">
        <v>141.43700000000001</v>
      </c>
      <c r="D17" s="73">
        <f>C17-B17</f>
        <v>0</v>
      </c>
      <c r="E17" s="74">
        <f>(C17-B17)/B17</f>
        <v>0</v>
      </c>
      <c r="F17" s="297">
        <v>141.43700000000001</v>
      </c>
      <c r="G17" s="540">
        <v>0</v>
      </c>
      <c r="H17" s="539">
        <v>0</v>
      </c>
      <c r="I17" s="276">
        <v>141.43700000000001</v>
      </c>
      <c r="J17" s="81">
        <v>0</v>
      </c>
      <c r="K17" s="80">
        <v>0</v>
      </c>
      <c r="L17" s="327">
        <v>141.43700000000001</v>
      </c>
      <c r="M17" s="283">
        <v>0</v>
      </c>
      <c r="N17" s="280">
        <v>0</v>
      </c>
      <c r="O17" s="140">
        <v>141.43700000000001</v>
      </c>
      <c r="P17" s="208">
        <v>0</v>
      </c>
      <c r="Q17" s="282">
        <v>0</v>
      </c>
      <c r="R17" s="142">
        <v>141.43700000000001</v>
      </c>
      <c r="S17" s="90">
        <v>0</v>
      </c>
      <c r="T17" s="158">
        <v>0</v>
      </c>
      <c r="U17" s="144">
        <v>141.43700000000001</v>
      </c>
      <c r="V17" s="94">
        <v>0</v>
      </c>
      <c r="W17" s="160">
        <v>0</v>
      </c>
      <c r="X17" s="146">
        <v>141.43700000000001</v>
      </c>
      <c r="Y17" s="98">
        <v>0</v>
      </c>
      <c r="Z17" s="162">
        <v>0</v>
      </c>
      <c r="AA17" s="203">
        <v>141.43700000000001</v>
      </c>
      <c r="AB17" s="102">
        <v>0</v>
      </c>
      <c r="AC17" s="164">
        <v>0</v>
      </c>
      <c r="AD17" s="273"/>
    </row>
    <row r="18" spans="1:30" x14ac:dyDescent="0.3">
      <c r="A18" s="7" t="s">
        <v>97</v>
      </c>
      <c r="B18" s="316">
        <v>946.20121600000004</v>
      </c>
      <c r="C18" s="275">
        <v>946.20121600000004</v>
      </c>
      <c r="D18" s="265">
        <f>C18-B18</f>
        <v>0</v>
      </c>
      <c r="E18" s="74">
        <f>(C18-B18)/B18</f>
        <v>0</v>
      </c>
      <c r="F18" s="452">
        <v>946.20121600000004</v>
      </c>
      <c r="G18" s="541">
        <v>0</v>
      </c>
      <c r="H18" s="539">
        <v>0</v>
      </c>
      <c r="I18" s="324">
        <v>946.20121600000004</v>
      </c>
      <c r="J18" s="317">
        <v>0</v>
      </c>
      <c r="K18" s="80">
        <v>0</v>
      </c>
      <c r="L18" s="328">
        <v>946.20121600000004</v>
      </c>
      <c r="M18" s="284">
        <v>0</v>
      </c>
      <c r="N18" s="280">
        <v>0</v>
      </c>
      <c r="O18" s="306">
        <v>946.20121600000004</v>
      </c>
      <c r="P18" s="267">
        <v>0</v>
      </c>
      <c r="Q18" s="282">
        <v>0</v>
      </c>
      <c r="R18" s="309">
        <v>946.20121600000004</v>
      </c>
      <c r="S18" s="268">
        <v>0</v>
      </c>
      <c r="T18" s="158">
        <v>0</v>
      </c>
      <c r="U18" s="311">
        <v>946.20121600000004</v>
      </c>
      <c r="V18" s="269">
        <v>0</v>
      </c>
      <c r="W18" s="160">
        <v>0</v>
      </c>
      <c r="X18" s="312">
        <v>946.20121600000004</v>
      </c>
      <c r="Y18" s="270">
        <v>0</v>
      </c>
      <c r="Z18" s="162">
        <v>0</v>
      </c>
      <c r="AA18" s="335">
        <v>946.20121600000004</v>
      </c>
      <c r="AB18" s="285">
        <v>0</v>
      </c>
      <c r="AC18" s="164">
        <v>0</v>
      </c>
      <c r="AD18" s="273"/>
    </row>
    <row r="19" spans="1:30" x14ac:dyDescent="0.3">
      <c r="A19" s="3"/>
      <c r="B19" s="196"/>
      <c r="C19" s="135"/>
      <c r="D19" s="108"/>
      <c r="E19" s="108"/>
      <c r="F19" s="451"/>
      <c r="G19" s="542"/>
      <c r="H19" s="542"/>
      <c r="I19" s="278"/>
      <c r="J19" s="112"/>
      <c r="K19" s="112"/>
      <c r="L19" s="329"/>
      <c r="M19" s="281"/>
      <c r="N19" s="281"/>
      <c r="O19" s="141"/>
      <c r="P19" s="212"/>
      <c r="Q19" s="212"/>
      <c r="R19" s="143"/>
      <c r="S19" s="213"/>
      <c r="T19" s="213"/>
      <c r="U19" s="145"/>
      <c r="V19" s="214"/>
      <c r="W19" s="214"/>
      <c r="X19" s="147"/>
      <c r="Y19" s="215"/>
      <c r="Z19" s="215"/>
      <c r="AA19" s="204"/>
      <c r="AB19" s="124"/>
      <c r="AC19" s="124"/>
      <c r="AD19" s="273"/>
    </row>
    <row r="20" spans="1:30" x14ac:dyDescent="0.3">
      <c r="A20" s="1" t="s">
        <v>98</v>
      </c>
      <c r="B20" s="196"/>
      <c r="C20" s="135"/>
      <c r="D20" s="108"/>
      <c r="E20" s="108"/>
      <c r="F20" s="451"/>
      <c r="G20" s="542"/>
      <c r="H20" s="542"/>
      <c r="I20" s="278"/>
      <c r="J20" s="112"/>
      <c r="K20" s="112"/>
      <c r="L20" s="329"/>
      <c r="M20" s="281"/>
      <c r="N20" s="281"/>
      <c r="O20" s="141"/>
      <c r="P20" s="212"/>
      <c r="Q20" s="212"/>
      <c r="R20" s="143"/>
      <c r="S20" s="213"/>
      <c r="T20" s="213"/>
      <c r="U20" s="145"/>
      <c r="V20" s="214"/>
      <c r="W20" s="214"/>
      <c r="X20" s="147"/>
      <c r="Y20" s="215"/>
      <c r="Z20" s="215"/>
      <c r="AA20" s="204"/>
      <c r="AB20" s="124"/>
      <c r="AC20" s="124"/>
      <c r="AD20" s="273"/>
    </row>
    <row r="21" spans="1:30" x14ac:dyDescent="0.3">
      <c r="A21" s="7" t="s">
        <v>99</v>
      </c>
      <c r="B21" s="195">
        <v>111.363</v>
      </c>
      <c r="C21" s="134">
        <v>111.363</v>
      </c>
      <c r="D21" s="73">
        <f>C21-B21</f>
        <v>0</v>
      </c>
      <c r="E21" s="74">
        <f>(C21-B21)/B21</f>
        <v>0</v>
      </c>
      <c r="F21" s="297">
        <v>111.363</v>
      </c>
      <c r="G21" s="540">
        <v>0</v>
      </c>
      <c r="H21" s="539">
        <v>0</v>
      </c>
      <c r="I21" s="276">
        <v>111.363</v>
      </c>
      <c r="J21" s="81">
        <v>0</v>
      </c>
      <c r="K21" s="80">
        <v>0</v>
      </c>
      <c r="L21" s="327">
        <v>111.363</v>
      </c>
      <c r="M21" s="283">
        <v>0</v>
      </c>
      <c r="N21" s="280">
        <v>0</v>
      </c>
      <c r="O21" s="140">
        <v>111.363</v>
      </c>
      <c r="P21" s="208">
        <v>0</v>
      </c>
      <c r="Q21" s="282">
        <v>0</v>
      </c>
      <c r="R21" s="142">
        <v>111.363</v>
      </c>
      <c r="S21" s="90">
        <v>0</v>
      </c>
      <c r="T21" s="158">
        <v>0</v>
      </c>
      <c r="U21" s="144">
        <v>111.363</v>
      </c>
      <c r="V21" s="94">
        <v>0</v>
      </c>
      <c r="W21" s="160">
        <v>0</v>
      </c>
      <c r="X21" s="146">
        <v>111.363</v>
      </c>
      <c r="Y21" s="98">
        <v>0</v>
      </c>
      <c r="Z21" s="162">
        <v>0</v>
      </c>
      <c r="AA21" s="203">
        <v>111.363</v>
      </c>
      <c r="AB21" s="102">
        <v>0</v>
      </c>
      <c r="AC21" s="164">
        <v>0</v>
      </c>
      <c r="AD21" s="273"/>
    </row>
    <row r="22" spans="1:30" x14ac:dyDescent="0.3">
      <c r="A22" s="7" t="s">
        <v>91</v>
      </c>
      <c r="B22" s="316">
        <v>534.26860799999997</v>
      </c>
      <c r="C22" s="275">
        <v>534.26860799999997</v>
      </c>
      <c r="D22" s="265">
        <f>C22-B22</f>
        <v>0</v>
      </c>
      <c r="E22" s="74">
        <f>(C22-B22)/B22</f>
        <v>0</v>
      </c>
      <c r="F22" s="452">
        <v>534.26860799999997</v>
      </c>
      <c r="G22" s="541">
        <v>0</v>
      </c>
      <c r="H22" s="539">
        <v>0</v>
      </c>
      <c r="I22" s="324">
        <v>534.26860799999997</v>
      </c>
      <c r="J22" s="317">
        <v>0</v>
      </c>
      <c r="K22" s="80">
        <v>0</v>
      </c>
      <c r="L22" s="328">
        <v>534.26860799999997</v>
      </c>
      <c r="M22" s="284">
        <v>0</v>
      </c>
      <c r="N22" s="280">
        <v>0</v>
      </c>
      <c r="O22" s="306">
        <v>534.26860799999997</v>
      </c>
      <c r="P22" s="267">
        <v>0</v>
      </c>
      <c r="Q22" s="282">
        <v>0</v>
      </c>
      <c r="R22" s="309">
        <v>534.26860799999997</v>
      </c>
      <c r="S22" s="268">
        <v>0</v>
      </c>
      <c r="T22" s="158">
        <v>0</v>
      </c>
      <c r="U22" s="311">
        <v>534.26860799999997</v>
      </c>
      <c r="V22" s="269">
        <v>0</v>
      </c>
      <c r="W22" s="160">
        <v>0</v>
      </c>
      <c r="X22" s="312">
        <v>534.26860799999997</v>
      </c>
      <c r="Y22" s="270">
        <v>0</v>
      </c>
      <c r="Z22" s="162">
        <v>0</v>
      </c>
      <c r="AA22" s="335">
        <v>534.26860799999997</v>
      </c>
      <c r="AB22" s="285">
        <v>0</v>
      </c>
      <c r="AC22" s="164">
        <v>0</v>
      </c>
      <c r="AD22" s="273"/>
    </row>
    <row r="23" spans="1:30" x14ac:dyDescent="0.3">
      <c r="A23" s="3"/>
      <c r="B23" s="196"/>
      <c r="C23" s="135"/>
      <c r="D23" s="108"/>
      <c r="E23" s="108"/>
      <c r="F23" s="451"/>
      <c r="G23" s="542"/>
      <c r="H23" s="542"/>
      <c r="I23" s="278"/>
      <c r="J23" s="112"/>
      <c r="K23" s="112"/>
      <c r="L23" s="329"/>
      <c r="M23" s="281"/>
      <c r="N23" s="281"/>
      <c r="O23" s="141"/>
      <c r="P23" s="212"/>
      <c r="Q23" s="212"/>
      <c r="R23" s="143"/>
      <c r="S23" s="213"/>
      <c r="T23" s="213"/>
      <c r="U23" s="145"/>
      <c r="V23" s="214"/>
      <c r="W23" s="214"/>
      <c r="X23" s="147"/>
      <c r="Y23" s="215"/>
      <c r="Z23" s="215"/>
      <c r="AA23" s="204"/>
      <c r="AB23" s="124"/>
      <c r="AC23" s="124"/>
      <c r="AD23" s="273"/>
    </row>
    <row r="24" spans="1:30" x14ac:dyDescent="0.3">
      <c r="A24" s="1" t="s">
        <v>100</v>
      </c>
      <c r="B24" s="196"/>
      <c r="C24" s="135"/>
      <c r="D24" s="108"/>
      <c r="E24" s="108"/>
      <c r="F24" s="451"/>
      <c r="G24" s="542"/>
      <c r="H24" s="542"/>
      <c r="I24" s="278"/>
      <c r="J24" s="112"/>
      <c r="K24" s="112"/>
      <c r="L24" s="329"/>
      <c r="M24" s="281"/>
      <c r="N24" s="281"/>
      <c r="O24" s="141"/>
      <c r="P24" s="212"/>
      <c r="Q24" s="212"/>
      <c r="R24" s="143"/>
      <c r="S24" s="213"/>
      <c r="T24" s="213"/>
      <c r="U24" s="145"/>
      <c r="V24" s="214"/>
      <c r="W24" s="214"/>
      <c r="X24" s="147"/>
      <c r="Y24" s="215"/>
      <c r="Z24" s="215"/>
      <c r="AA24" s="204"/>
      <c r="AB24" s="124"/>
      <c r="AC24" s="124"/>
      <c r="AD24" s="273"/>
    </row>
    <row r="25" spans="1:30" x14ac:dyDescent="0.3">
      <c r="A25" s="7" t="s">
        <v>101</v>
      </c>
      <c r="B25" s="195">
        <v>230.62100000000001</v>
      </c>
      <c r="C25" s="134">
        <v>230.62100000000001</v>
      </c>
      <c r="D25" s="73">
        <f>C25-B25</f>
        <v>0</v>
      </c>
      <c r="E25" s="74">
        <f>(C25-B25)/B25</f>
        <v>0</v>
      </c>
      <c r="F25" s="297">
        <v>230.62100000000001</v>
      </c>
      <c r="G25" s="540">
        <v>0</v>
      </c>
      <c r="H25" s="539">
        <v>0</v>
      </c>
      <c r="I25" s="276">
        <v>230.62100000000001</v>
      </c>
      <c r="J25" s="81">
        <v>0</v>
      </c>
      <c r="K25" s="80">
        <v>0</v>
      </c>
      <c r="L25" s="327">
        <v>230.62100000000001</v>
      </c>
      <c r="M25" s="283">
        <v>0</v>
      </c>
      <c r="N25" s="280">
        <v>0</v>
      </c>
      <c r="O25" s="140">
        <v>230.62100000000001</v>
      </c>
      <c r="P25" s="208">
        <v>0</v>
      </c>
      <c r="Q25" s="282">
        <v>0</v>
      </c>
      <c r="R25" s="142">
        <v>230.62100000000001</v>
      </c>
      <c r="S25" s="90">
        <v>0</v>
      </c>
      <c r="T25" s="158">
        <v>0</v>
      </c>
      <c r="U25" s="144">
        <v>230.62100000000001</v>
      </c>
      <c r="V25" s="94">
        <v>0</v>
      </c>
      <c r="W25" s="160">
        <v>0</v>
      </c>
      <c r="X25" s="146">
        <v>230.62100000000001</v>
      </c>
      <c r="Y25" s="98">
        <v>0</v>
      </c>
      <c r="Z25" s="162">
        <v>0</v>
      </c>
      <c r="AA25" s="203">
        <v>230.62100000000001</v>
      </c>
      <c r="AB25" s="102">
        <v>0</v>
      </c>
      <c r="AC25" s="164">
        <v>0</v>
      </c>
      <c r="AD25" s="273"/>
    </row>
    <row r="26" spans="1:30" x14ac:dyDescent="0.3">
      <c r="A26" s="7" t="s">
        <v>102</v>
      </c>
      <c r="B26" s="316">
        <v>2509.2199999999998</v>
      </c>
      <c r="C26" s="275">
        <v>2509.2199999999998</v>
      </c>
      <c r="D26" s="265">
        <f>C26-B26</f>
        <v>0</v>
      </c>
      <c r="E26" s="74">
        <f>(C26-B26)/B26</f>
        <v>0</v>
      </c>
      <c r="F26" s="452">
        <v>2509.2199999999998</v>
      </c>
      <c r="G26" s="541">
        <v>0</v>
      </c>
      <c r="H26" s="539">
        <v>0</v>
      </c>
      <c r="I26" s="324">
        <v>2509.2199999999998</v>
      </c>
      <c r="J26" s="317">
        <v>0</v>
      </c>
      <c r="K26" s="80">
        <v>0</v>
      </c>
      <c r="L26" s="328">
        <v>2509.2199999999998</v>
      </c>
      <c r="M26" s="284">
        <v>0</v>
      </c>
      <c r="N26" s="280">
        <v>0</v>
      </c>
      <c r="O26" s="306">
        <v>2509.2199999999998</v>
      </c>
      <c r="P26" s="267">
        <v>0</v>
      </c>
      <c r="Q26" s="282">
        <v>0</v>
      </c>
      <c r="R26" s="309">
        <v>2509.2199999999998</v>
      </c>
      <c r="S26" s="268">
        <v>0</v>
      </c>
      <c r="T26" s="158">
        <v>0</v>
      </c>
      <c r="U26" s="311">
        <v>2509.2199999999998</v>
      </c>
      <c r="V26" s="269">
        <v>0</v>
      </c>
      <c r="W26" s="160">
        <v>0</v>
      </c>
      <c r="X26" s="312">
        <v>2509.2199999999998</v>
      </c>
      <c r="Y26" s="270">
        <v>0</v>
      </c>
      <c r="Z26" s="162">
        <v>0</v>
      </c>
      <c r="AA26" s="335">
        <v>2509.2199999999998</v>
      </c>
      <c r="AB26" s="285">
        <v>0</v>
      </c>
      <c r="AC26" s="164">
        <v>0</v>
      </c>
      <c r="AD26" s="273"/>
    </row>
    <row r="27" spans="1:30" x14ac:dyDescent="0.3">
      <c r="A27" s="3"/>
      <c r="B27" s="196"/>
      <c r="C27" s="135"/>
      <c r="D27" s="108"/>
      <c r="E27" s="108"/>
      <c r="F27" s="451"/>
      <c r="G27" s="542"/>
      <c r="H27" s="542"/>
      <c r="I27" s="278"/>
      <c r="J27" s="112"/>
      <c r="K27" s="112"/>
      <c r="L27" s="329"/>
      <c r="M27" s="281"/>
      <c r="N27" s="281"/>
      <c r="O27" s="141"/>
      <c r="P27" s="212"/>
      <c r="Q27" s="212"/>
      <c r="R27" s="143"/>
      <c r="S27" s="213"/>
      <c r="T27" s="213"/>
      <c r="U27" s="145"/>
      <c r="V27" s="214"/>
      <c r="W27" s="214"/>
      <c r="X27" s="147"/>
      <c r="Y27" s="215"/>
      <c r="Z27" s="215"/>
      <c r="AA27" s="204"/>
      <c r="AB27" s="124"/>
      <c r="AC27" s="124"/>
      <c r="AD27" s="273"/>
    </row>
    <row r="28" spans="1:30" x14ac:dyDescent="0.3">
      <c r="A28" s="1" t="s">
        <v>103</v>
      </c>
      <c r="B28" s="196"/>
      <c r="C28" s="135"/>
      <c r="D28" s="108"/>
      <c r="E28" s="108"/>
      <c r="F28" s="451"/>
      <c r="G28" s="542"/>
      <c r="H28" s="542"/>
      <c r="I28" s="278"/>
      <c r="J28" s="112"/>
      <c r="K28" s="112"/>
      <c r="L28" s="329"/>
      <c r="M28" s="281"/>
      <c r="N28" s="281"/>
      <c r="O28" s="141"/>
      <c r="P28" s="212"/>
      <c r="Q28" s="212"/>
      <c r="R28" s="143"/>
      <c r="S28" s="213"/>
      <c r="T28" s="213"/>
      <c r="U28" s="145"/>
      <c r="V28" s="214"/>
      <c r="W28" s="214"/>
      <c r="X28" s="147"/>
      <c r="Y28" s="215"/>
      <c r="Z28" s="215"/>
      <c r="AA28" s="204"/>
      <c r="AB28" s="124"/>
      <c r="AC28" s="124"/>
      <c r="AD28" s="273"/>
    </row>
    <row r="29" spans="1:30" x14ac:dyDescent="0.3">
      <c r="A29" s="7" t="s">
        <v>104</v>
      </c>
      <c r="B29" s="195">
        <v>546.38499999999999</v>
      </c>
      <c r="C29" s="134">
        <v>546.38499999999999</v>
      </c>
      <c r="D29" s="73">
        <f>C29-B29</f>
        <v>0</v>
      </c>
      <c r="E29" s="74">
        <f>(C29-B29)/B29</f>
        <v>0</v>
      </c>
      <c r="F29" s="297">
        <v>546.38499999999999</v>
      </c>
      <c r="G29" s="540">
        <v>0</v>
      </c>
      <c r="H29" s="539">
        <v>0</v>
      </c>
      <c r="I29" s="276">
        <v>546.38499999999999</v>
      </c>
      <c r="J29" s="81">
        <v>0</v>
      </c>
      <c r="K29" s="80">
        <v>0</v>
      </c>
      <c r="L29" s="327">
        <v>546.38499999999999</v>
      </c>
      <c r="M29" s="283">
        <v>0</v>
      </c>
      <c r="N29" s="280">
        <v>0</v>
      </c>
      <c r="O29" s="140">
        <v>546.38499999999999</v>
      </c>
      <c r="P29" s="208">
        <v>0</v>
      </c>
      <c r="Q29" s="282">
        <v>0</v>
      </c>
      <c r="R29" s="142">
        <v>546.38499999999999</v>
      </c>
      <c r="S29" s="90">
        <v>0</v>
      </c>
      <c r="T29" s="158">
        <v>0</v>
      </c>
      <c r="U29" s="144">
        <v>546.38499999999999</v>
      </c>
      <c r="V29" s="94">
        <v>0</v>
      </c>
      <c r="W29" s="160">
        <v>0</v>
      </c>
      <c r="X29" s="146">
        <v>546.38499999999999</v>
      </c>
      <c r="Y29" s="98">
        <v>0</v>
      </c>
      <c r="Z29" s="162">
        <v>0</v>
      </c>
      <c r="AA29" s="203">
        <v>546.38499999999999</v>
      </c>
      <c r="AB29" s="102">
        <v>0</v>
      </c>
      <c r="AC29" s="164">
        <v>0</v>
      </c>
      <c r="AD29" s="273"/>
    </row>
    <row r="30" spans="1:30" ht="14.5" x14ac:dyDescent="0.3">
      <c r="A30" s="7" t="s">
        <v>105</v>
      </c>
      <c r="B30" s="316">
        <v>7275.5747840000004</v>
      </c>
      <c r="C30" s="275">
        <v>7275.5747840000004</v>
      </c>
      <c r="D30" s="265">
        <f>C30-B30</f>
        <v>0</v>
      </c>
      <c r="E30" s="74">
        <f>(C30-B30)/B30</f>
        <v>0</v>
      </c>
      <c r="F30" s="452">
        <v>7275.5747840000004</v>
      </c>
      <c r="G30" s="541">
        <v>0</v>
      </c>
      <c r="H30" s="539">
        <v>0</v>
      </c>
      <c r="I30" s="324">
        <v>7275.5747840000004</v>
      </c>
      <c r="J30" s="317">
        <v>0</v>
      </c>
      <c r="K30" s="80">
        <v>0</v>
      </c>
      <c r="L30" s="328">
        <v>7275.5747840000004</v>
      </c>
      <c r="M30" s="284">
        <v>0</v>
      </c>
      <c r="N30" s="280">
        <v>0</v>
      </c>
      <c r="O30" s="306">
        <v>7275.5747840000004</v>
      </c>
      <c r="P30" s="267">
        <v>0</v>
      </c>
      <c r="Q30" s="282">
        <v>0</v>
      </c>
      <c r="R30" s="309">
        <v>7275.5747840000004</v>
      </c>
      <c r="S30" s="268">
        <v>0</v>
      </c>
      <c r="T30" s="158">
        <v>0</v>
      </c>
      <c r="U30" s="311">
        <v>7275.5747840000004</v>
      </c>
      <c r="V30" s="269">
        <v>0</v>
      </c>
      <c r="W30" s="160">
        <v>0</v>
      </c>
      <c r="X30" s="312">
        <v>7275.5747840000004</v>
      </c>
      <c r="Y30" s="270">
        <v>0</v>
      </c>
      <c r="Z30" s="162">
        <v>0</v>
      </c>
      <c r="AA30" s="335">
        <v>7275.5747840000004</v>
      </c>
      <c r="AB30" s="285">
        <v>0</v>
      </c>
      <c r="AC30" s="164">
        <v>0</v>
      </c>
      <c r="AD30" s="273"/>
    </row>
    <row r="31" spans="1:30" x14ac:dyDescent="0.3">
      <c r="A31" s="3"/>
      <c r="B31" s="196"/>
      <c r="C31" s="135"/>
      <c r="D31" s="108"/>
      <c r="E31" s="108"/>
      <c r="F31" s="451"/>
      <c r="G31" s="542"/>
      <c r="H31" s="542"/>
      <c r="I31" s="278"/>
      <c r="J31" s="112"/>
      <c r="K31" s="112"/>
      <c r="L31" s="329"/>
      <c r="M31" s="281"/>
      <c r="N31" s="281"/>
      <c r="O31" s="141"/>
      <c r="P31" s="212"/>
      <c r="Q31" s="212"/>
      <c r="R31" s="143"/>
      <c r="S31" s="213"/>
      <c r="T31" s="213"/>
      <c r="U31" s="145"/>
      <c r="V31" s="214"/>
      <c r="W31" s="214"/>
      <c r="X31" s="147"/>
      <c r="Y31" s="215"/>
      <c r="Z31" s="215"/>
      <c r="AA31" s="204"/>
      <c r="AB31" s="124"/>
      <c r="AC31" s="124"/>
      <c r="AD31" s="273"/>
    </row>
    <row r="32" spans="1:30" x14ac:dyDescent="0.3">
      <c r="A32" s="1" t="s">
        <v>106</v>
      </c>
      <c r="B32" s="196"/>
      <c r="C32" s="135"/>
      <c r="D32" s="108"/>
      <c r="E32" s="108"/>
      <c r="F32" s="451"/>
      <c r="G32" s="542"/>
      <c r="H32" s="542"/>
      <c r="I32" s="278"/>
      <c r="J32" s="112"/>
      <c r="K32" s="112"/>
      <c r="L32" s="329"/>
      <c r="M32" s="281"/>
      <c r="N32" s="281"/>
      <c r="O32" s="141"/>
      <c r="P32" s="212"/>
      <c r="Q32" s="212"/>
      <c r="R32" s="143"/>
      <c r="S32" s="213"/>
      <c r="T32" s="213"/>
      <c r="U32" s="145"/>
      <c r="V32" s="214"/>
      <c r="W32" s="214"/>
      <c r="X32" s="147"/>
      <c r="Y32" s="215"/>
      <c r="Z32" s="215"/>
      <c r="AA32" s="204"/>
      <c r="AB32" s="124"/>
      <c r="AC32" s="124"/>
      <c r="AD32" s="273"/>
    </row>
    <row r="33" spans="1:30" x14ac:dyDescent="0.3">
      <c r="A33" s="7" t="s">
        <v>99</v>
      </c>
      <c r="B33" s="195">
        <v>1424.903</v>
      </c>
      <c r="C33" s="134">
        <v>1424.903</v>
      </c>
      <c r="D33" s="73">
        <f>C33-B33</f>
        <v>0</v>
      </c>
      <c r="E33" s="74">
        <f>(C33-B33)/B33</f>
        <v>0</v>
      </c>
      <c r="F33" s="297">
        <v>1424.903</v>
      </c>
      <c r="G33" s="540">
        <v>0</v>
      </c>
      <c r="H33" s="539">
        <v>0</v>
      </c>
      <c r="I33" s="276">
        <v>1424.903</v>
      </c>
      <c r="J33" s="81">
        <v>0</v>
      </c>
      <c r="K33" s="80">
        <v>0</v>
      </c>
      <c r="L33" s="327">
        <v>1424.903</v>
      </c>
      <c r="M33" s="283">
        <v>0</v>
      </c>
      <c r="N33" s="280">
        <v>0</v>
      </c>
      <c r="O33" s="140">
        <v>1424.903</v>
      </c>
      <c r="P33" s="208">
        <v>0</v>
      </c>
      <c r="Q33" s="282">
        <v>0</v>
      </c>
      <c r="R33" s="142">
        <v>1424.903</v>
      </c>
      <c r="S33" s="90">
        <v>0</v>
      </c>
      <c r="T33" s="158">
        <v>0</v>
      </c>
      <c r="U33" s="144">
        <v>1424.903</v>
      </c>
      <c r="V33" s="94">
        <v>0</v>
      </c>
      <c r="W33" s="160">
        <v>0</v>
      </c>
      <c r="X33" s="146">
        <v>1424.903</v>
      </c>
      <c r="Y33" s="98">
        <v>0</v>
      </c>
      <c r="Z33" s="162">
        <v>0</v>
      </c>
      <c r="AA33" s="203">
        <v>1424.903</v>
      </c>
      <c r="AB33" s="102">
        <v>0</v>
      </c>
      <c r="AC33" s="164">
        <v>0</v>
      </c>
      <c r="AD33" s="273"/>
    </row>
    <row r="34" spans="1:30" x14ac:dyDescent="0.3">
      <c r="A34" s="7" t="s">
        <v>91</v>
      </c>
      <c r="B34" s="316">
        <v>3689.0941440000001</v>
      </c>
      <c r="C34" s="275">
        <v>3689.0941440000001</v>
      </c>
      <c r="D34" s="265">
        <f>C34-B34</f>
        <v>0</v>
      </c>
      <c r="E34" s="74">
        <f>(C34-B34)/B34</f>
        <v>0</v>
      </c>
      <c r="F34" s="452">
        <v>3689.0941440000001</v>
      </c>
      <c r="G34" s="541">
        <v>0</v>
      </c>
      <c r="H34" s="539">
        <v>0</v>
      </c>
      <c r="I34" s="324">
        <v>3689.0941440000001</v>
      </c>
      <c r="J34" s="317">
        <v>0</v>
      </c>
      <c r="K34" s="80">
        <v>0</v>
      </c>
      <c r="L34" s="328">
        <v>3689.0941440000001</v>
      </c>
      <c r="M34" s="284">
        <v>0</v>
      </c>
      <c r="N34" s="280">
        <v>0</v>
      </c>
      <c r="O34" s="306">
        <v>3689.0941440000001</v>
      </c>
      <c r="P34" s="267">
        <v>0</v>
      </c>
      <c r="Q34" s="282">
        <v>0</v>
      </c>
      <c r="R34" s="309">
        <v>3689.0941440000001</v>
      </c>
      <c r="S34" s="268">
        <v>0</v>
      </c>
      <c r="T34" s="158">
        <v>0</v>
      </c>
      <c r="U34" s="311">
        <v>3689.0941440000001</v>
      </c>
      <c r="V34" s="269">
        <v>0</v>
      </c>
      <c r="W34" s="160">
        <v>0</v>
      </c>
      <c r="X34" s="312">
        <v>3689.0941440000001</v>
      </c>
      <c r="Y34" s="270">
        <v>0</v>
      </c>
      <c r="Z34" s="162">
        <v>0</v>
      </c>
      <c r="AA34" s="335">
        <v>3689.0941440000001</v>
      </c>
      <c r="AB34" s="285">
        <v>0</v>
      </c>
      <c r="AC34" s="164">
        <v>0</v>
      </c>
      <c r="AD34" s="273"/>
    </row>
    <row r="35" spans="1:30" x14ac:dyDescent="0.3">
      <c r="A35" s="3"/>
      <c r="B35" s="196"/>
      <c r="C35" s="135"/>
      <c r="D35" s="108"/>
      <c r="E35" s="108"/>
      <c r="F35" s="451"/>
      <c r="G35" s="542"/>
      <c r="H35" s="542"/>
      <c r="I35" s="278"/>
      <c r="J35" s="112"/>
      <c r="K35" s="112"/>
      <c r="L35" s="329"/>
      <c r="M35" s="281"/>
      <c r="N35" s="281"/>
      <c r="O35" s="141"/>
      <c r="P35" s="212"/>
      <c r="Q35" s="212"/>
      <c r="R35" s="143"/>
      <c r="S35" s="213"/>
      <c r="T35" s="213"/>
      <c r="U35" s="145"/>
      <c r="V35" s="214"/>
      <c r="W35" s="214"/>
      <c r="X35" s="147"/>
      <c r="Y35" s="215"/>
      <c r="Z35" s="215"/>
      <c r="AA35" s="204"/>
      <c r="AB35" s="124"/>
      <c r="AC35" s="124"/>
      <c r="AD35" s="273"/>
    </row>
    <row r="36" spans="1:30" ht="27.5" x14ac:dyDescent="0.3">
      <c r="A36" s="6" t="s">
        <v>107</v>
      </c>
      <c r="B36" s="196"/>
      <c r="C36" s="135"/>
      <c r="D36" s="108"/>
      <c r="E36" s="108"/>
      <c r="F36" s="451"/>
      <c r="G36" s="542"/>
      <c r="H36" s="542"/>
      <c r="I36" s="278"/>
      <c r="J36" s="112"/>
      <c r="K36" s="112"/>
      <c r="L36" s="329"/>
      <c r="M36" s="281"/>
      <c r="N36" s="281"/>
      <c r="O36" s="141"/>
      <c r="P36" s="212"/>
      <c r="Q36" s="212"/>
      <c r="R36" s="143"/>
      <c r="S36" s="213"/>
      <c r="T36" s="213"/>
      <c r="U36" s="145"/>
      <c r="V36" s="214"/>
      <c r="W36" s="214"/>
      <c r="X36" s="147"/>
      <c r="Y36" s="215"/>
      <c r="Z36" s="215"/>
      <c r="AA36" s="204"/>
      <c r="AB36" s="124"/>
      <c r="AC36" s="124"/>
      <c r="AD36" s="273"/>
    </row>
    <row r="37" spans="1:30" x14ac:dyDescent="0.3">
      <c r="A37" s="7" t="s">
        <v>108</v>
      </c>
      <c r="B37" s="195">
        <v>324.18599999999998</v>
      </c>
      <c r="C37" s="134">
        <v>324.18599999999998</v>
      </c>
      <c r="D37" s="73">
        <f>C37-B37</f>
        <v>0</v>
      </c>
      <c r="E37" s="74">
        <f>(C37-B37)/B37</f>
        <v>0</v>
      </c>
      <c r="F37" s="297">
        <v>324.18599999999998</v>
      </c>
      <c r="G37" s="540">
        <v>0</v>
      </c>
      <c r="H37" s="539">
        <v>0</v>
      </c>
      <c r="I37" s="276">
        <v>324.18599999999998</v>
      </c>
      <c r="J37" s="81">
        <v>0</v>
      </c>
      <c r="K37" s="80">
        <v>0</v>
      </c>
      <c r="L37" s="327">
        <v>324.18599999999998</v>
      </c>
      <c r="M37" s="283">
        <v>0</v>
      </c>
      <c r="N37" s="280">
        <v>0</v>
      </c>
      <c r="O37" s="140">
        <v>324.18599999999998</v>
      </c>
      <c r="P37" s="208">
        <v>0</v>
      </c>
      <c r="Q37" s="282">
        <v>0</v>
      </c>
      <c r="R37" s="142">
        <v>324.18599999999998</v>
      </c>
      <c r="S37" s="90">
        <v>0</v>
      </c>
      <c r="T37" s="158">
        <v>0</v>
      </c>
      <c r="U37" s="144">
        <v>324.18599999999998</v>
      </c>
      <c r="V37" s="94">
        <v>0</v>
      </c>
      <c r="W37" s="160">
        <v>0</v>
      </c>
      <c r="X37" s="146">
        <v>324.18599999999998</v>
      </c>
      <c r="Y37" s="98">
        <v>0</v>
      </c>
      <c r="Z37" s="162">
        <v>0</v>
      </c>
      <c r="AA37" s="203">
        <v>324.18599999999998</v>
      </c>
      <c r="AB37" s="102">
        <v>0</v>
      </c>
      <c r="AC37" s="164">
        <v>0</v>
      </c>
      <c r="AD37" s="273"/>
    </row>
    <row r="38" spans="1:30" x14ac:dyDescent="0.3">
      <c r="A38" s="7" t="s">
        <v>109</v>
      </c>
      <c r="B38" s="316">
        <v>352.02771200000001</v>
      </c>
      <c r="C38" s="275">
        <v>352.02771200000001</v>
      </c>
      <c r="D38" s="265">
        <f>C38-B38</f>
        <v>0</v>
      </c>
      <c r="E38" s="74">
        <f>(C38-B38)/B38</f>
        <v>0</v>
      </c>
      <c r="F38" s="452">
        <v>352.02771200000001</v>
      </c>
      <c r="G38" s="541">
        <v>0</v>
      </c>
      <c r="H38" s="539">
        <v>0</v>
      </c>
      <c r="I38" s="324">
        <v>352.02771200000001</v>
      </c>
      <c r="J38" s="317">
        <v>0</v>
      </c>
      <c r="K38" s="80">
        <v>0</v>
      </c>
      <c r="L38" s="328">
        <v>352.02771200000001</v>
      </c>
      <c r="M38" s="284">
        <v>0</v>
      </c>
      <c r="N38" s="280">
        <v>0</v>
      </c>
      <c r="O38" s="306">
        <v>352.02771200000001</v>
      </c>
      <c r="P38" s="267">
        <v>0</v>
      </c>
      <c r="Q38" s="282">
        <v>0</v>
      </c>
      <c r="R38" s="309">
        <v>352.02771200000001</v>
      </c>
      <c r="S38" s="268">
        <v>0</v>
      </c>
      <c r="T38" s="158">
        <v>0</v>
      </c>
      <c r="U38" s="311">
        <v>352.02771200000001</v>
      </c>
      <c r="V38" s="269">
        <v>0</v>
      </c>
      <c r="W38" s="160">
        <v>0</v>
      </c>
      <c r="X38" s="312">
        <v>352.02771200000001</v>
      </c>
      <c r="Y38" s="270">
        <v>0</v>
      </c>
      <c r="Z38" s="162">
        <v>0</v>
      </c>
      <c r="AA38" s="335">
        <v>352.02771200000001</v>
      </c>
      <c r="AB38" s="285">
        <v>0</v>
      </c>
      <c r="AC38" s="164">
        <v>0</v>
      </c>
      <c r="AD38" s="273"/>
    </row>
    <row r="39" spans="1:30" x14ac:dyDescent="0.3">
      <c r="A39" s="3"/>
      <c r="B39" s="196"/>
      <c r="C39" s="135"/>
      <c r="D39" s="108"/>
      <c r="E39" s="108"/>
      <c r="F39" s="451"/>
      <c r="G39" s="542"/>
      <c r="H39" s="542"/>
      <c r="I39" s="278"/>
      <c r="J39" s="112"/>
      <c r="K39" s="112"/>
      <c r="L39" s="329"/>
      <c r="M39" s="281"/>
      <c r="N39" s="281"/>
      <c r="O39" s="141"/>
      <c r="P39" s="212"/>
      <c r="Q39" s="212"/>
      <c r="R39" s="143"/>
      <c r="S39" s="213"/>
      <c r="T39" s="213"/>
      <c r="U39" s="145"/>
      <c r="V39" s="214"/>
      <c r="W39" s="214"/>
      <c r="X39" s="147"/>
      <c r="Y39" s="215"/>
      <c r="Z39" s="215"/>
      <c r="AA39" s="204"/>
      <c r="AB39" s="124"/>
      <c r="AC39" s="124"/>
      <c r="AD39" s="273"/>
    </row>
    <row r="40" spans="1:30" x14ac:dyDescent="0.3">
      <c r="A40" s="1" t="s">
        <v>110</v>
      </c>
      <c r="B40" s="196"/>
      <c r="C40" s="135"/>
      <c r="D40" s="108"/>
      <c r="E40" s="108"/>
      <c r="F40" s="451"/>
      <c r="G40" s="542"/>
      <c r="H40" s="542"/>
      <c r="I40" s="278"/>
      <c r="J40" s="112"/>
      <c r="K40" s="112"/>
      <c r="L40" s="329"/>
      <c r="M40" s="281"/>
      <c r="N40" s="281"/>
      <c r="O40" s="141"/>
      <c r="P40" s="212"/>
      <c r="Q40" s="212"/>
      <c r="R40" s="143"/>
      <c r="S40" s="213"/>
      <c r="T40" s="213"/>
      <c r="U40" s="145"/>
      <c r="V40" s="214"/>
      <c r="W40" s="214"/>
      <c r="X40" s="147"/>
      <c r="Y40" s="215"/>
      <c r="Z40" s="215"/>
      <c r="AA40" s="204"/>
      <c r="AB40" s="124"/>
      <c r="AC40" s="124"/>
      <c r="AD40" s="273"/>
    </row>
    <row r="41" spans="1:30" x14ac:dyDescent="0.3">
      <c r="A41" s="7" t="s">
        <v>111</v>
      </c>
      <c r="B41" s="195">
        <v>1469.027</v>
      </c>
      <c r="C41" s="134">
        <v>1469.027</v>
      </c>
      <c r="D41" s="73">
        <f>C41-B41</f>
        <v>0</v>
      </c>
      <c r="E41" s="74">
        <f>(C41-B41)/B41</f>
        <v>0</v>
      </c>
      <c r="F41" s="297">
        <v>1469.027</v>
      </c>
      <c r="G41" s="540">
        <v>0</v>
      </c>
      <c r="H41" s="539">
        <v>0</v>
      </c>
      <c r="I41" s="276">
        <v>1469.027</v>
      </c>
      <c r="J41" s="81">
        <v>0</v>
      </c>
      <c r="K41" s="80">
        <v>0</v>
      </c>
      <c r="L41" s="327">
        <v>1469.027</v>
      </c>
      <c r="M41" s="283">
        <v>0</v>
      </c>
      <c r="N41" s="280">
        <v>0</v>
      </c>
      <c r="O41" s="140">
        <v>1469.027</v>
      </c>
      <c r="P41" s="208">
        <v>0</v>
      </c>
      <c r="Q41" s="282">
        <v>0</v>
      </c>
      <c r="R41" s="142">
        <v>1469.027</v>
      </c>
      <c r="S41" s="90">
        <v>0</v>
      </c>
      <c r="T41" s="158">
        <v>0</v>
      </c>
      <c r="U41" s="144">
        <v>1469.027</v>
      </c>
      <c r="V41" s="94">
        <v>0</v>
      </c>
      <c r="W41" s="160">
        <v>0</v>
      </c>
      <c r="X41" s="146">
        <v>1469.027</v>
      </c>
      <c r="Y41" s="98">
        <v>0</v>
      </c>
      <c r="Z41" s="162">
        <v>0</v>
      </c>
      <c r="AA41" s="203">
        <v>1469.027</v>
      </c>
      <c r="AB41" s="102">
        <v>0</v>
      </c>
      <c r="AC41" s="164">
        <v>0</v>
      </c>
      <c r="AD41" s="273"/>
    </row>
    <row r="42" spans="1:30" ht="14.5" x14ac:dyDescent="0.3">
      <c r="A42" s="7" t="s">
        <v>112</v>
      </c>
      <c r="B42" s="316">
        <v>226.901568</v>
      </c>
      <c r="C42" s="275">
        <v>226.901568</v>
      </c>
      <c r="D42" s="265">
        <f>C42-B42</f>
        <v>0</v>
      </c>
      <c r="E42" s="74">
        <f>(C42-B42)/B42</f>
        <v>0</v>
      </c>
      <c r="F42" s="452">
        <v>226.901568</v>
      </c>
      <c r="G42" s="541">
        <v>0</v>
      </c>
      <c r="H42" s="539">
        <v>0</v>
      </c>
      <c r="I42" s="324">
        <v>226.901568</v>
      </c>
      <c r="J42" s="317">
        <v>0</v>
      </c>
      <c r="K42" s="80">
        <v>0</v>
      </c>
      <c r="L42" s="328">
        <v>226.901568</v>
      </c>
      <c r="M42" s="284">
        <v>0</v>
      </c>
      <c r="N42" s="280">
        <v>0</v>
      </c>
      <c r="O42" s="306">
        <v>226.901568</v>
      </c>
      <c r="P42" s="267">
        <v>0</v>
      </c>
      <c r="Q42" s="282">
        <v>0</v>
      </c>
      <c r="R42" s="309">
        <v>226.901568</v>
      </c>
      <c r="S42" s="268">
        <v>0</v>
      </c>
      <c r="T42" s="158">
        <v>0</v>
      </c>
      <c r="U42" s="311">
        <v>226.901568</v>
      </c>
      <c r="V42" s="269">
        <v>0</v>
      </c>
      <c r="W42" s="160">
        <v>0</v>
      </c>
      <c r="X42" s="312">
        <v>226.901568</v>
      </c>
      <c r="Y42" s="270">
        <v>0</v>
      </c>
      <c r="Z42" s="162">
        <v>0</v>
      </c>
      <c r="AA42" s="335">
        <v>226.901568</v>
      </c>
      <c r="AB42" s="285">
        <v>0</v>
      </c>
      <c r="AC42" s="164">
        <v>0</v>
      </c>
      <c r="AD42" s="273"/>
    </row>
    <row r="43" spans="1:30" x14ac:dyDescent="0.3">
      <c r="A43" s="3"/>
      <c r="B43" s="196"/>
      <c r="C43" s="135"/>
      <c r="D43" s="108"/>
      <c r="E43" s="108"/>
      <c r="F43" s="451"/>
      <c r="G43" s="542"/>
      <c r="H43" s="542"/>
      <c r="I43" s="278"/>
      <c r="J43" s="112"/>
      <c r="K43" s="112"/>
      <c r="L43" s="329"/>
      <c r="M43" s="281"/>
      <c r="N43" s="281"/>
      <c r="O43" s="141"/>
      <c r="P43" s="212"/>
      <c r="Q43" s="212"/>
      <c r="R43" s="143"/>
      <c r="S43" s="213"/>
      <c r="T43" s="213"/>
      <c r="U43" s="145"/>
      <c r="V43" s="214"/>
      <c r="W43" s="214"/>
      <c r="X43" s="147"/>
      <c r="Y43" s="215"/>
      <c r="Z43" s="215"/>
      <c r="AA43" s="204"/>
      <c r="AB43" s="124"/>
      <c r="AC43" s="124"/>
      <c r="AD43" s="273"/>
    </row>
    <row r="44" spans="1:30" x14ac:dyDescent="0.3">
      <c r="A44" s="1" t="s">
        <v>113</v>
      </c>
      <c r="B44" s="196"/>
      <c r="C44" s="135"/>
      <c r="D44" s="108"/>
      <c r="E44" s="108"/>
      <c r="F44" s="451"/>
      <c r="G44" s="542"/>
      <c r="H44" s="542"/>
      <c r="I44" s="278"/>
      <c r="J44" s="112"/>
      <c r="K44" s="112"/>
      <c r="L44" s="329"/>
      <c r="M44" s="281"/>
      <c r="N44" s="281"/>
      <c r="O44" s="141"/>
      <c r="P44" s="212"/>
      <c r="Q44" s="212"/>
      <c r="R44" s="143"/>
      <c r="S44" s="213"/>
      <c r="T44" s="213"/>
      <c r="U44" s="145"/>
      <c r="V44" s="214"/>
      <c r="W44" s="214"/>
      <c r="X44" s="147"/>
      <c r="Y44" s="215"/>
      <c r="Z44" s="215"/>
      <c r="AA44" s="204"/>
      <c r="AB44" s="124"/>
      <c r="AC44" s="124"/>
      <c r="AD44" s="273"/>
    </row>
    <row r="45" spans="1:30" x14ac:dyDescent="0.3">
      <c r="A45" s="7" t="s">
        <v>114</v>
      </c>
      <c r="B45" s="316">
        <v>36264.535936</v>
      </c>
      <c r="C45" s="275">
        <v>36157.885567999998</v>
      </c>
      <c r="D45" s="265">
        <f t="shared" ref="D45" si="0">C45-B45</f>
        <v>-106.65036800000235</v>
      </c>
      <c r="E45" s="74">
        <f t="shared" ref="E45:E54" si="1">(C45-B45)/B45</f>
        <v>-2.9408998418791279E-3</v>
      </c>
      <c r="F45" s="452">
        <v>36257.712639999998</v>
      </c>
      <c r="G45" s="541">
        <v>-6.8232960000023013</v>
      </c>
      <c r="H45" s="539">
        <v>-1.881534072859534E-4</v>
      </c>
      <c r="I45" s="324">
        <v>35777.328512</v>
      </c>
      <c r="J45" s="317">
        <v>-487.20742400000017</v>
      </c>
      <c r="K45" s="80">
        <v>-1.3434817554533953E-2</v>
      </c>
      <c r="L45" s="328">
        <v>35327.296512000001</v>
      </c>
      <c r="M45" s="284">
        <v>-937.23942399999942</v>
      </c>
      <c r="N45" s="280">
        <v>-2.5844517234524897E-2</v>
      </c>
      <c r="O45" s="306">
        <v>33036.801791999998</v>
      </c>
      <c r="P45" s="267">
        <v>-3227.7341440000018</v>
      </c>
      <c r="Q45" s="282">
        <v>-8.9005251568538973E-2</v>
      </c>
      <c r="R45" s="309">
        <v>32542.745599999998</v>
      </c>
      <c r="S45" s="268">
        <v>-3721.7903360000018</v>
      </c>
      <c r="T45" s="158">
        <v>-0.10262892492456688</v>
      </c>
      <c r="U45" s="311">
        <v>28495.789056000001</v>
      </c>
      <c r="V45" s="269">
        <v>-7768.7468799999988</v>
      </c>
      <c r="W45" s="160">
        <v>-0.21422435664723127</v>
      </c>
      <c r="X45" s="312">
        <v>36059.403903999999</v>
      </c>
      <c r="Y45" s="270">
        <v>-205.13203200000135</v>
      </c>
      <c r="Z45" s="162">
        <v>-5.6565464497331588E-3</v>
      </c>
      <c r="AA45" s="335">
        <v>35611.451392000003</v>
      </c>
      <c r="AB45" s="285">
        <v>-653.08454399999755</v>
      </c>
      <c r="AC45" s="164">
        <v>-1.8008903937239605E-2</v>
      </c>
      <c r="AD45" s="273"/>
    </row>
    <row r="46" spans="1:30" x14ac:dyDescent="0.3">
      <c r="A46" s="7" t="s">
        <v>115</v>
      </c>
      <c r="B46" s="196"/>
      <c r="C46" s="135"/>
      <c r="D46" s="108"/>
      <c r="E46" s="74"/>
      <c r="F46" s="451"/>
      <c r="G46" s="542"/>
      <c r="H46" s="539"/>
      <c r="I46" s="278"/>
      <c r="J46" s="112"/>
      <c r="K46" s="80"/>
      <c r="L46" s="329"/>
      <c r="M46" s="281"/>
      <c r="N46" s="280"/>
      <c r="O46" s="141"/>
      <c r="P46" s="212"/>
      <c r="Q46" s="282"/>
      <c r="R46" s="143"/>
      <c r="S46" s="213"/>
      <c r="T46" s="158"/>
      <c r="U46" s="145"/>
      <c r="V46" s="214"/>
      <c r="W46" s="160"/>
      <c r="X46" s="147"/>
      <c r="Y46" s="215"/>
      <c r="Z46" s="162"/>
      <c r="AA46" s="204"/>
      <c r="AB46" s="124"/>
      <c r="AC46" s="164"/>
      <c r="AD46" s="273"/>
    </row>
    <row r="47" spans="1:30" x14ac:dyDescent="0.3">
      <c r="A47" s="4" t="s">
        <v>116</v>
      </c>
      <c r="B47" s="195">
        <v>1004.818</v>
      </c>
      <c r="C47" s="134">
        <v>1004.818</v>
      </c>
      <c r="D47" s="73">
        <f>C47-B47</f>
        <v>0</v>
      </c>
      <c r="E47" s="74">
        <f t="shared" si="1"/>
        <v>0</v>
      </c>
      <c r="F47" s="297">
        <v>1004.818</v>
      </c>
      <c r="G47" s="540">
        <v>0</v>
      </c>
      <c r="H47" s="539">
        <v>0</v>
      </c>
      <c r="I47" s="276">
        <v>1004.818</v>
      </c>
      <c r="J47" s="81">
        <v>0</v>
      </c>
      <c r="K47" s="80">
        <v>0</v>
      </c>
      <c r="L47" s="327">
        <v>1004.818</v>
      </c>
      <c r="M47" s="283">
        <v>0</v>
      </c>
      <c r="N47" s="280">
        <v>0</v>
      </c>
      <c r="O47" s="140">
        <v>1004.818</v>
      </c>
      <c r="P47" s="208">
        <v>0</v>
      </c>
      <c r="Q47" s="282">
        <v>0</v>
      </c>
      <c r="R47" s="142">
        <v>1004.818</v>
      </c>
      <c r="S47" s="90">
        <v>0</v>
      </c>
      <c r="T47" s="158">
        <v>0</v>
      </c>
      <c r="U47" s="144">
        <v>1004.818</v>
      </c>
      <c r="V47" s="94">
        <v>0</v>
      </c>
      <c r="W47" s="160">
        <v>0</v>
      </c>
      <c r="X47" s="146">
        <v>1004.818</v>
      </c>
      <c r="Y47" s="98">
        <v>0</v>
      </c>
      <c r="Z47" s="162">
        <v>0</v>
      </c>
      <c r="AA47" s="203">
        <v>1004.818</v>
      </c>
      <c r="AB47" s="102">
        <v>0</v>
      </c>
      <c r="AC47" s="164">
        <v>0</v>
      </c>
      <c r="AD47" s="273"/>
    </row>
    <row r="48" spans="1:30" x14ac:dyDescent="0.3">
      <c r="A48" s="4" t="s">
        <v>117</v>
      </c>
      <c r="B48" s="316">
        <v>619.97270600000002</v>
      </c>
      <c r="C48" s="275">
        <v>619.97270600000002</v>
      </c>
      <c r="D48" s="265">
        <f>C48-B48</f>
        <v>0</v>
      </c>
      <c r="E48" s="74">
        <f t="shared" si="1"/>
        <v>0</v>
      </c>
      <c r="F48" s="452">
        <v>619.97270600000002</v>
      </c>
      <c r="G48" s="541">
        <v>0</v>
      </c>
      <c r="H48" s="539">
        <v>0</v>
      </c>
      <c r="I48" s="324">
        <v>619.97270600000002</v>
      </c>
      <c r="J48" s="317">
        <v>0</v>
      </c>
      <c r="K48" s="80">
        <v>0</v>
      </c>
      <c r="L48" s="328">
        <v>619.97270600000002</v>
      </c>
      <c r="M48" s="284">
        <v>0</v>
      </c>
      <c r="N48" s="280">
        <v>0</v>
      </c>
      <c r="O48" s="306">
        <v>619.97270600000002</v>
      </c>
      <c r="P48" s="267">
        <v>0</v>
      </c>
      <c r="Q48" s="282">
        <v>0</v>
      </c>
      <c r="R48" s="309">
        <v>619.97270600000002</v>
      </c>
      <c r="S48" s="268">
        <v>0</v>
      </c>
      <c r="T48" s="158">
        <v>0</v>
      </c>
      <c r="U48" s="311">
        <v>619.97270600000002</v>
      </c>
      <c r="V48" s="269">
        <v>0</v>
      </c>
      <c r="W48" s="160">
        <v>0</v>
      </c>
      <c r="X48" s="312">
        <v>619.97270600000002</v>
      </c>
      <c r="Y48" s="270">
        <v>0</v>
      </c>
      <c r="Z48" s="162">
        <v>0</v>
      </c>
      <c r="AA48" s="335">
        <v>619.97270600000002</v>
      </c>
      <c r="AB48" s="285">
        <v>0</v>
      </c>
      <c r="AC48" s="164">
        <v>0</v>
      </c>
      <c r="AD48" s="273"/>
    </row>
    <row r="49" spans="1:30" x14ac:dyDescent="0.3">
      <c r="A49" s="7" t="s">
        <v>118</v>
      </c>
      <c r="B49" s="316"/>
      <c r="C49" s="275"/>
      <c r="D49" s="265"/>
      <c r="E49" s="74"/>
      <c r="F49" s="452"/>
      <c r="G49" s="541"/>
      <c r="H49" s="539"/>
      <c r="I49" s="324"/>
      <c r="J49" s="317"/>
      <c r="K49" s="80"/>
      <c r="L49" s="328"/>
      <c r="M49" s="284"/>
      <c r="N49" s="280"/>
      <c r="O49" s="306"/>
      <c r="P49" s="267"/>
      <c r="Q49" s="282"/>
      <c r="R49" s="309"/>
      <c r="S49" s="268"/>
      <c r="T49" s="158"/>
      <c r="U49" s="311"/>
      <c r="V49" s="269"/>
      <c r="W49" s="160"/>
      <c r="X49" s="312"/>
      <c r="Y49" s="270"/>
      <c r="Z49" s="162"/>
      <c r="AA49" s="335"/>
      <c r="AB49" s="285"/>
      <c r="AC49" s="164"/>
      <c r="AD49" s="273"/>
    </row>
    <row r="50" spans="1:30" x14ac:dyDescent="0.3">
      <c r="A50" s="4" t="s">
        <v>116</v>
      </c>
      <c r="B50" s="195">
        <v>1524.1769999999999</v>
      </c>
      <c r="C50" s="134">
        <v>1524.18</v>
      </c>
      <c r="D50" s="73">
        <f>C50-B50</f>
        <v>3.0000000001564331E-3</v>
      </c>
      <c r="E50" s="74">
        <f t="shared" ref="E50:E51" si="2">(C50-B50)/B50</f>
        <v>1.9682753382031308E-6</v>
      </c>
      <c r="F50" s="297">
        <v>1526</v>
      </c>
      <c r="G50" s="540">
        <v>1.8230000000000928</v>
      </c>
      <c r="H50" s="539">
        <v>1.1960553137857959E-3</v>
      </c>
      <c r="I50" s="276">
        <v>1429.64</v>
      </c>
      <c r="J50" s="81">
        <v>-94.536999999999807</v>
      </c>
      <c r="K50" s="80">
        <v>-6.202494854600208E-2</v>
      </c>
      <c r="L50" s="327">
        <v>1458.63</v>
      </c>
      <c r="M50" s="283">
        <v>-65.546999999999798</v>
      </c>
      <c r="N50" s="280">
        <v>-4.3004847862157615E-2</v>
      </c>
      <c r="O50" s="140">
        <v>1603.17</v>
      </c>
      <c r="P50" s="208">
        <v>78.993000000000166</v>
      </c>
      <c r="Q50" s="282">
        <v>5.1826657927524278E-2</v>
      </c>
      <c r="R50" s="142">
        <v>1622.76</v>
      </c>
      <c r="S50" s="90">
        <v>98.583000000000084</v>
      </c>
      <c r="T50" s="158">
        <v>6.4679495885320459E-2</v>
      </c>
      <c r="U50" s="144">
        <v>1751.74</v>
      </c>
      <c r="V50" s="94">
        <v>227.5630000000001</v>
      </c>
      <c r="W50" s="160">
        <v>0.14930221358805448</v>
      </c>
      <c r="X50" s="146">
        <v>1408.93</v>
      </c>
      <c r="Y50" s="98">
        <v>-115.24699999999984</v>
      </c>
      <c r="Z50" s="162">
        <v>-7.5612609296689198E-2</v>
      </c>
      <c r="AA50" s="203">
        <v>1436.58</v>
      </c>
      <c r="AB50" s="102">
        <v>-87.59699999999998</v>
      </c>
      <c r="AC50" s="164">
        <v>-5.7471671597196378E-2</v>
      </c>
      <c r="AD50" s="273"/>
    </row>
    <row r="51" spans="1:30" x14ac:dyDescent="0.3">
      <c r="A51" s="4" t="s">
        <v>117</v>
      </c>
      <c r="B51" s="316">
        <v>737.90217399999995</v>
      </c>
      <c r="C51" s="275">
        <v>844.55200000000002</v>
      </c>
      <c r="D51" s="265">
        <f>C51-B51</f>
        <v>106.64982600000008</v>
      </c>
      <c r="E51" s="74">
        <f t="shared" si="2"/>
        <v>0.14453111775220231</v>
      </c>
      <c r="F51" s="452">
        <v>744.72400000000005</v>
      </c>
      <c r="G51" s="541">
        <v>6.821826000000101</v>
      </c>
      <c r="H51" s="539">
        <v>9.2448921284789456E-3</v>
      </c>
      <c r="I51" s="324">
        <v>1225.1099999999999</v>
      </c>
      <c r="J51" s="317">
        <v>487.20782599999995</v>
      </c>
      <c r="K51" s="80">
        <v>0.66026072718956375</v>
      </c>
      <c r="L51" s="328">
        <v>1675.14</v>
      </c>
      <c r="M51" s="284">
        <v>937.23782600000015</v>
      </c>
      <c r="N51" s="280">
        <v>1.2701383178198906</v>
      </c>
      <c r="O51" s="306">
        <v>3965.64</v>
      </c>
      <c r="P51" s="267">
        <v>3227.737826</v>
      </c>
      <c r="Q51" s="282">
        <v>4.3742083161283656</v>
      </c>
      <c r="R51" s="309">
        <v>4459.6899999999996</v>
      </c>
      <c r="S51" s="268">
        <v>3721.7878259999998</v>
      </c>
      <c r="T51" s="158">
        <v>5.0437415109174077</v>
      </c>
      <c r="U51" s="311">
        <v>8506.65</v>
      </c>
      <c r="V51" s="269">
        <v>7768.7478259999998</v>
      </c>
      <c r="W51" s="160">
        <v>10.528154137136342</v>
      </c>
      <c r="X51" s="312">
        <v>943.03399999999999</v>
      </c>
      <c r="Y51" s="270">
        <v>205.13182600000005</v>
      </c>
      <c r="Z51" s="162">
        <v>0.27799325334417574</v>
      </c>
      <c r="AA51" s="335">
        <v>1390.99</v>
      </c>
      <c r="AB51" s="285">
        <v>653.08782600000006</v>
      </c>
      <c r="AC51" s="164">
        <v>0.88506017330150877</v>
      </c>
      <c r="AD51" s="273"/>
    </row>
    <row r="52" spans="1:30" x14ac:dyDescent="0.3">
      <c r="A52" s="7" t="s">
        <v>119</v>
      </c>
      <c r="B52" s="316"/>
      <c r="C52" s="275"/>
      <c r="D52" s="265"/>
      <c r="E52" s="74"/>
      <c r="F52" s="452"/>
      <c r="G52" s="541"/>
      <c r="H52" s="539"/>
      <c r="I52" s="324"/>
      <c r="J52" s="317"/>
      <c r="K52" s="80"/>
      <c r="L52" s="328"/>
      <c r="M52" s="284"/>
      <c r="N52" s="280"/>
      <c r="O52" s="306"/>
      <c r="P52" s="267"/>
      <c r="Q52" s="282"/>
      <c r="R52" s="309"/>
      <c r="S52" s="268"/>
      <c r="T52" s="158"/>
      <c r="U52" s="311"/>
      <c r="V52" s="269"/>
      <c r="W52" s="160"/>
      <c r="X52" s="312"/>
      <c r="Y52" s="270"/>
      <c r="Z52" s="162"/>
      <c r="AA52" s="335"/>
      <c r="AB52" s="285"/>
      <c r="AC52" s="164"/>
      <c r="AD52" s="273"/>
    </row>
    <row r="53" spans="1:30" x14ac:dyDescent="0.3">
      <c r="A53" s="4" t="s">
        <v>116</v>
      </c>
      <c r="B53" s="195">
        <v>483.375</v>
      </c>
      <c r="C53" s="134">
        <v>483.375</v>
      </c>
      <c r="D53" s="73">
        <f>C53-B53</f>
        <v>0</v>
      </c>
      <c r="E53" s="74">
        <f t="shared" si="1"/>
        <v>0</v>
      </c>
      <c r="F53" s="297">
        <v>483.375</v>
      </c>
      <c r="G53" s="540">
        <v>0</v>
      </c>
      <c r="H53" s="539">
        <v>0</v>
      </c>
      <c r="I53" s="276">
        <v>483.375</v>
      </c>
      <c r="J53" s="81">
        <v>0</v>
      </c>
      <c r="K53" s="80">
        <v>0</v>
      </c>
      <c r="L53" s="327">
        <v>483.375</v>
      </c>
      <c r="M53" s="283">
        <v>0</v>
      </c>
      <c r="N53" s="280">
        <v>0</v>
      </c>
      <c r="O53" s="140">
        <v>483.375</v>
      </c>
      <c r="P53" s="208">
        <v>0</v>
      </c>
      <c r="Q53" s="282">
        <v>0</v>
      </c>
      <c r="R53" s="142">
        <v>483.375</v>
      </c>
      <c r="S53" s="90">
        <v>0</v>
      </c>
      <c r="T53" s="158">
        <v>0</v>
      </c>
      <c r="U53" s="144">
        <v>483.375</v>
      </c>
      <c r="V53" s="94">
        <v>0</v>
      </c>
      <c r="W53" s="160">
        <v>0</v>
      </c>
      <c r="X53" s="146">
        <v>483.375</v>
      </c>
      <c r="Y53" s="98">
        <v>0</v>
      </c>
      <c r="Z53" s="162">
        <v>0</v>
      </c>
      <c r="AA53" s="203">
        <v>483.375</v>
      </c>
      <c r="AB53" s="102">
        <v>0</v>
      </c>
      <c r="AC53" s="164">
        <v>0</v>
      </c>
      <c r="AD53" s="273"/>
    </row>
    <row r="54" spans="1:30" x14ac:dyDescent="0.3">
      <c r="A54" s="4" t="s">
        <v>117</v>
      </c>
      <c r="B54" s="316">
        <v>181.265625</v>
      </c>
      <c r="C54" s="275">
        <v>181.265625</v>
      </c>
      <c r="D54" s="265">
        <f>C54-B54</f>
        <v>0</v>
      </c>
      <c r="E54" s="74">
        <f t="shared" si="1"/>
        <v>0</v>
      </c>
      <c r="F54" s="452">
        <v>181.265625</v>
      </c>
      <c r="G54" s="541">
        <v>0</v>
      </c>
      <c r="H54" s="539">
        <v>0</v>
      </c>
      <c r="I54" s="324">
        <v>181.265625</v>
      </c>
      <c r="J54" s="317">
        <v>0</v>
      </c>
      <c r="K54" s="80">
        <v>0</v>
      </c>
      <c r="L54" s="328">
        <v>181.265625</v>
      </c>
      <c r="M54" s="284">
        <v>0</v>
      </c>
      <c r="N54" s="280">
        <v>0</v>
      </c>
      <c r="O54" s="306">
        <v>181.265625</v>
      </c>
      <c r="P54" s="267">
        <v>0</v>
      </c>
      <c r="Q54" s="282">
        <v>0</v>
      </c>
      <c r="R54" s="309">
        <v>181.265625</v>
      </c>
      <c r="S54" s="268">
        <v>0</v>
      </c>
      <c r="T54" s="158">
        <v>0</v>
      </c>
      <c r="U54" s="311">
        <v>181.265625</v>
      </c>
      <c r="V54" s="269">
        <v>0</v>
      </c>
      <c r="W54" s="160">
        <v>0</v>
      </c>
      <c r="X54" s="312">
        <v>181.265625</v>
      </c>
      <c r="Y54" s="270">
        <v>0</v>
      </c>
      <c r="Z54" s="162">
        <v>0</v>
      </c>
      <c r="AA54" s="335">
        <v>181.265625</v>
      </c>
      <c r="AB54" s="285">
        <v>0</v>
      </c>
      <c r="AC54" s="164">
        <v>0</v>
      </c>
      <c r="AD54" s="273"/>
    </row>
    <row r="55" spans="1:30" x14ac:dyDescent="0.3">
      <c r="A55" s="7" t="s">
        <v>120</v>
      </c>
      <c r="B55" s="196"/>
      <c r="C55" s="135"/>
      <c r="D55" s="108"/>
      <c r="E55" s="74"/>
      <c r="F55" s="451"/>
      <c r="G55" s="542"/>
      <c r="H55" s="539"/>
      <c r="I55" s="278"/>
      <c r="J55" s="112"/>
      <c r="K55" s="80"/>
      <c r="L55" s="329"/>
      <c r="M55" s="281"/>
      <c r="N55" s="280"/>
      <c r="O55" s="141"/>
      <c r="P55" s="212"/>
      <c r="Q55" s="282"/>
      <c r="R55" s="143"/>
      <c r="S55" s="213"/>
      <c r="T55" s="158"/>
      <c r="U55" s="145"/>
      <c r="V55" s="214"/>
      <c r="W55" s="160"/>
      <c r="X55" s="147"/>
      <c r="Y55" s="215"/>
      <c r="Z55" s="162"/>
      <c r="AA55" s="204"/>
      <c r="AB55" s="124"/>
      <c r="AC55" s="164"/>
      <c r="AD55" s="273"/>
    </row>
    <row r="56" spans="1:30" x14ac:dyDescent="0.3">
      <c r="A56" s="4" t="s">
        <v>116</v>
      </c>
      <c r="B56" s="196">
        <v>0</v>
      </c>
      <c r="C56" s="135">
        <v>0</v>
      </c>
      <c r="D56" s="73">
        <f>C56-B56</f>
        <v>0</v>
      </c>
      <c r="E56" s="74" t="str">
        <f>IF(B56-C56&lt;&gt;0,(C56-B56)/B56,"--")</f>
        <v>--</v>
      </c>
      <c r="F56" s="451">
        <v>0</v>
      </c>
      <c r="G56" s="540">
        <v>0</v>
      </c>
      <c r="H56" s="539" t="s">
        <v>79</v>
      </c>
      <c r="I56" s="278">
        <v>0</v>
      </c>
      <c r="J56" s="81">
        <v>0</v>
      </c>
      <c r="K56" s="80" t="s">
        <v>79</v>
      </c>
      <c r="L56" s="329">
        <v>0</v>
      </c>
      <c r="M56" s="283">
        <v>0</v>
      </c>
      <c r="N56" s="280" t="s">
        <v>79</v>
      </c>
      <c r="O56" s="141">
        <v>0</v>
      </c>
      <c r="P56" s="208">
        <v>0</v>
      </c>
      <c r="Q56" s="282" t="s">
        <v>79</v>
      </c>
      <c r="R56" s="143">
        <v>0</v>
      </c>
      <c r="S56" s="90">
        <v>0</v>
      </c>
      <c r="T56" s="158" t="s">
        <v>79</v>
      </c>
      <c r="U56" s="145">
        <v>0</v>
      </c>
      <c r="V56" s="94">
        <v>0</v>
      </c>
      <c r="W56" s="160" t="s">
        <v>79</v>
      </c>
      <c r="X56" s="147">
        <v>0</v>
      </c>
      <c r="Y56" s="98">
        <v>0</v>
      </c>
      <c r="Z56" s="162" t="s">
        <v>79</v>
      </c>
      <c r="AA56" s="204">
        <v>0</v>
      </c>
      <c r="AB56" s="102">
        <v>0</v>
      </c>
      <c r="AC56" s="164" t="s">
        <v>79</v>
      </c>
      <c r="AD56" s="273"/>
    </row>
    <row r="57" spans="1:30" x14ac:dyDescent="0.3">
      <c r="A57" s="4" t="s">
        <v>117</v>
      </c>
      <c r="B57" s="196">
        <v>0</v>
      </c>
      <c r="C57" s="135">
        <v>0</v>
      </c>
      <c r="D57" s="73">
        <f>C57-B57</f>
        <v>0</v>
      </c>
      <c r="E57" s="74" t="str">
        <f>IF(B57-C57&lt;&gt;0,(C57-B57)/B57,"--")</f>
        <v>--</v>
      </c>
      <c r="F57" s="451">
        <v>0</v>
      </c>
      <c r="G57" s="540">
        <v>0</v>
      </c>
      <c r="H57" s="539" t="s">
        <v>79</v>
      </c>
      <c r="I57" s="278">
        <v>0</v>
      </c>
      <c r="J57" s="81">
        <v>0</v>
      </c>
      <c r="K57" s="80" t="s">
        <v>79</v>
      </c>
      <c r="L57" s="329">
        <v>0</v>
      </c>
      <c r="M57" s="283">
        <v>0</v>
      </c>
      <c r="N57" s="280" t="s">
        <v>79</v>
      </c>
      <c r="O57" s="141">
        <v>0</v>
      </c>
      <c r="P57" s="208">
        <v>0</v>
      </c>
      <c r="Q57" s="282" t="s">
        <v>79</v>
      </c>
      <c r="R57" s="143">
        <v>0</v>
      </c>
      <c r="S57" s="90">
        <v>0</v>
      </c>
      <c r="T57" s="158" t="s">
        <v>79</v>
      </c>
      <c r="U57" s="145">
        <v>0</v>
      </c>
      <c r="V57" s="94">
        <v>0</v>
      </c>
      <c r="W57" s="160" t="s">
        <v>79</v>
      </c>
      <c r="X57" s="147">
        <v>0</v>
      </c>
      <c r="Y57" s="98">
        <v>0</v>
      </c>
      <c r="Z57" s="162" t="s">
        <v>79</v>
      </c>
      <c r="AA57" s="204">
        <v>0</v>
      </c>
      <c r="AB57" s="102">
        <v>0</v>
      </c>
      <c r="AC57" s="164" t="s">
        <v>79</v>
      </c>
      <c r="AD57" s="273"/>
    </row>
    <row r="58" spans="1:30" x14ac:dyDescent="0.3">
      <c r="A58" s="4"/>
      <c r="B58" s="196"/>
      <c r="C58" s="135"/>
      <c r="D58" s="73"/>
      <c r="E58" s="74"/>
      <c r="F58" s="451"/>
      <c r="G58" s="540"/>
      <c r="H58" s="539"/>
      <c r="I58" s="278"/>
      <c r="J58" s="81"/>
      <c r="K58" s="80"/>
      <c r="L58" s="329"/>
      <c r="M58" s="283"/>
      <c r="N58" s="280"/>
      <c r="O58" s="141"/>
      <c r="P58" s="208"/>
      <c r="Q58" s="282"/>
      <c r="R58" s="143"/>
      <c r="S58" s="90"/>
      <c r="T58" s="158"/>
      <c r="U58" s="145"/>
      <c r="V58" s="94"/>
      <c r="W58" s="160"/>
      <c r="X58" s="147"/>
      <c r="Y58" s="98"/>
      <c r="Z58" s="162"/>
      <c r="AA58" s="204"/>
      <c r="AB58" s="102"/>
      <c r="AC58" s="164"/>
      <c r="AD58" s="273"/>
    </row>
    <row r="59" spans="1:30" x14ac:dyDescent="0.3">
      <c r="A59" s="1" t="s">
        <v>121</v>
      </c>
      <c r="B59" s="196"/>
      <c r="C59" s="135"/>
      <c r="D59" s="73"/>
      <c r="E59" s="74"/>
      <c r="F59" s="451"/>
      <c r="G59" s="540"/>
      <c r="H59" s="539"/>
      <c r="I59" s="278"/>
      <c r="J59" s="81"/>
      <c r="K59" s="80"/>
      <c r="L59" s="329"/>
      <c r="M59" s="283"/>
      <c r="N59" s="280"/>
      <c r="O59" s="141"/>
      <c r="P59" s="208"/>
      <c r="Q59" s="282"/>
      <c r="R59" s="143"/>
      <c r="S59" s="90"/>
      <c r="T59" s="158"/>
      <c r="U59" s="145"/>
      <c r="V59" s="94"/>
      <c r="W59" s="160"/>
      <c r="X59" s="147"/>
      <c r="Y59" s="98"/>
      <c r="Z59" s="162"/>
      <c r="AA59" s="204"/>
      <c r="AB59" s="102"/>
      <c r="AC59" s="164"/>
      <c r="AD59" s="273"/>
    </row>
    <row r="60" spans="1:30" x14ac:dyDescent="0.3">
      <c r="A60" s="7" t="s">
        <v>122</v>
      </c>
      <c r="B60" s="316">
        <v>10650.410672</v>
      </c>
      <c r="C60" s="275">
        <v>10650.410672</v>
      </c>
      <c r="D60" s="318">
        <f>C60-B60</f>
        <v>0</v>
      </c>
      <c r="E60" s="74">
        <f t="shared" ref="E60" si="3">(C60-B60)/B60</f>
        <v>0</v>
      </c>
      <c r="F60" s="452">
        <v>10650.410672</v>
      </c>
      <c r="G60" s="543">
        <v>0</v>
      </c>
      <c r="H60" s="539">
        <v>0</v>
      </c>
      <c r="I60" s="324">
        <v>10650.137264000001</v>
      </c>
      <c r="J60" s="319">
        <v>-0.27340799999910814</v>
      </c>
      <c r="K60" s="80">
        <v>-2.5671122778194796E-5</v>
      </c>
      <c r="L60" s="328">
        <v>10649.824944</v>
      </c>
      <c r="M60" s="286">
        <v>-0.58572800000001735</v>
      </c>
      <c r="N60" s="280">
        <v>-5.4995813592418565E-5</v>
      </c>
      <c r="O60" s="306">
        <v>10647.727792</v>
      </c>
      <c r="P60" s="287">
        <v>-2.6828800000002957</v>
      </c>
      <c r="Q60" s="282">
        <v>-2.5190390141983959E-4</v>
      </c>
      <c r="R60" s="309">
        <v>10647.444143999999</v>
      </c>
      <c r="S60" s="288">
        <v>-2.9665280000008352</v>
      </c>
      <c r="T60" s="158">
        <v>-2.7853648947076347E-4</v>
      </c>
      <c r="U60" s="311">
        <v>10645.276336000001</v>
      </c>
      <c r="V60" s="289">
        <v>-5.1343359999991662</v>
      </c>
      <c r="W60" s="160">
        <v>-4.8207868767890513E-4</v>
      </c>
      <c r="X60" s="312">
        <v>10650.452655999999</v>
      </c>
      <c r="Y60" s="290">
        <v>4.1983999999501975E-2</v>
      </c>
      <c r="Z60" s="162">
        <v>3.9420076175915158E-6</v>
      </c>
      <c r="AA60" s="335">
        <v>10650.121904</v>
      </c>
      <c r="AB60" s="291">
        <v>-0.28876800000034564</v>
      </c>
      <c r="AC60" s="164">
        <v>-2.7113320687203039E-5</v>
      </c>
      <c r="AD60" s="273"/>
    </row>
    <row r="61" spans="1:30" x14ac:dyDescent="0.3">
      <c r="A61" s="7"/>
      <c r="B61" s="316"/>
      <c r="C61" s="275"/>
      <c r="D61" s="265"/>
      <c r="E61" s="74"/>
      <c r="F61" s="452"/>
      <c r="G61" s="541"/>
      <c r="H61" s="539"/>
      <c r="I61" s="324"/>
      <c r="J61" s="317"/>
      <c r="K61" s="80"/>
      <c r="L61" s="328"/>
      <c r="M61" s="284"/>
      <c r="N61" s="280"/>
      <c r="O61" s="306"/>
      <c r="P61" s="267"/>
      <c r="Q61" s="282"/>
      <c r="R61" s="309"/>
      <c r="S61" s="268"/>
      <c r="T61" s="158"/>
      <c r="U61" s="311"/>
      <c r="V61" s="269"/>
      <c r="W61" s="160"/>
      <c r="X61" s="312"/>
      <c r="Y61" s="270"/>
      <c r="Z61" s="162"/>
      <c r="AA61" s="335"/>
      <c r="AB61" s="285"/>
      <c r="AC61" s="164"/>
      <c r="AD61" s="273"/>
    </row>
    <row r="62" spans="1:30" x14ac:dyDescent="0.3">
      <c r="A62" s="1" t="s">
        <v>123</v>
      </c>
      <c r="B62" s="196"/>
      <c r="C62" s="135"/>
      <c r="D62" s="108"/>
      <c r="E62" s="108"/>
      <c r="F62" s="451"/>
      <c r="G62" s="542"/>
      <c r="H62" s="542"/>
      <c r="I62" s="278"/>
      <c r="J62" s="112"/>
      <c r="K62" s="112"/>
      <c r="L62" s="329"/>
      <c r="M62" s="281"/>
      <c r="N62" s="281"/>
      <c r="O62" s="141"/>
      <c r="P62" s="212"/>
      <c r="Q62" s="212"/>
      <c r="R62" s="143"/>
      <c r="S62" s="213"/>
      <c r="T62" s="213"/>
      <c r="U62" s="145"/>
      <c r="V62" s="214"/>
      <c r="W62" s="214"/>
      <c r="X62" s="147"/>
      <c r="Y62" s="215"/>
      <c r="Z62" s="215"/>
      <c r="AA62" s="204"/>
      <c r="AB62" s="124"/>
      <c r="AC62" s="124"/>
      <c r="AD62" s="273"/>
    </row>
    <row r="63" spans="1:30" ht="14.5" x14ac:dyDescent="0.3">
      <c r="A63" s="7" t="s">
        <v>124</v>
      </c>
      <c r="B63" s="316">
        <v>85013</v>
      </c>
      <c r="C63" s="275">
        <v>85013</v>
      </c>
      <c r="D63" s="265">
        <f t="shared" ref="D63:D64" si="4">C63-B63</f>
        <v>0</v>
      </c>
      <c r="E63" s="74">
        <f t="shared" ref="E63:E64" si="5">(C63-B63)/B63</f>
        <v>0</v>
      </c>
      <c r="F63" s="452">
        <v>85013</v>
      </c>
      <c r="G63" s="541">
        <v>0</v>
      </c>
      <c r="H63" s="539">
        <v>0</v>
      </c>
      <c r="I63" s="324">
        <v>85013</v>
      </c>
      <c r="J63" s="317">
        <v>0</v>
      </c>
      <c r="K63" s="80">
        <v>0</v>
      </c>
      <c r="L63" s="328">
        <v>85013</v>
      </c>
      <c r="M63" s="284">
        <v>0</v>
      </c>
      <c r="N63" s="280">
        <v>0</v>
      </c>
      <c r="O63" s="306">
        <v>85013</v>
      </c>
      <c r="P63" s="267">
        <v>0</v>
      </c>
      <c r="Q63" s="282">
        <v>0</v>
      </c>
      <c r="R63" s="309">
        <v>85013</v>
      </c>
      <c r="S63" s="268">
        <v>0</v>
      </c>
      <c r="T63" s="158">
        <v>0</v>
      </c>
      <c r="U63" s="311">
        <v>85013</v>
      </c>
      <c r="V63" s="269">
        <v>0</v>
      </c>
      <c r="W63" s="160">
        <v>0</v>
      </c>
      <c r="X63" s="312">
        <v>85013</v>
      </c>
      <c r="Y63" s="270">
        <v>0</v>
      </c>
      <c r="Z63" s="162">
        <v>0</v>
      </c>
      <c r="AA63" s="335">
        <v>85013</v>
      </c>
      <c r="AB63" s="285">
        <v>0</v>
      </c>
      <c r="AC63" s="164">
        <v>0</v>
      </c>
      <c r="AD63" s="273"/>
    </row>
    <row r="64" spans="1:30" x14ac:dyDescent="0.3">
      <c r="A64" s="493" t="s">
        <v>125</v>
      </c>
      <c r="B64" s="492">
        <v>106970</v>
      </c>
      <c r="C64" s="275">
        <v>106970</v>
      </c>
      <c r="D64" s="265">
        <f t="shared" si="4"/>
        <v>0</v>
      </c>
      <c r="E64" s="74">
        <f t="shared" si="5"/>
        <v>0</v>
      </c>
      <c r="F64" s="452">
        <v>106970</v>
      </c>
      <c r="G64" s="541">
        <v>0</v>
      </c>
      <c r="H64" s="539">
        <v>0</v>
      </c>
      <c r="I64" s="324">
        <v>106970</v>
      </c>
      <c r="J64" s="317">
        <v>0</v>
      </c>
      <c r="K64" s="80">
        <v>0</v>
      </c>
      <c r="L64" s="328">
        <v>106970</v>
      </c>
      <c r="M64" s="284">
        <v>0</v>
      </c>
      <c r="N64" s="280">
        <v>0</v>
      </c>
      <c r="O64" s="306">
        <v>106970</v>
      </c>
      <c r="P64" s="267">
        <v>0</v>
      </c>
      <c r="Q64" s="282">
        <v>0</v>
      </c>
      <c r="R64" s="309">
        <v>106970</v>
      </c>
      <c r="S64" s="268">
        <v>0</v>
      </c>
      <c r="T64" s="158">
        <v>0</v>
      </c>
      <c r="U64" s="311">
        <v>106970</v>
      </c>
      <c r="V64" s="269">
        <v>0</v>
      </c>
      <c r="W64" s="160">
        <v>0</v>
      </c>
      <c r="X64" s="312">
        <v>106970</v>
      </c>
      <c r="Y64" s="270">
        <v>0</v>
      </c>
      <c r="Z64" s="162">
        <v>0</v>
      </c>
      <c r="AA64" s="335">
        <v>106970</v>
      </c>
      <c r="AB64" s="285">
        <v>0</v>
      </c>
      <c r="AC64" s="164">
        <v>0</v>
      </c>
      <c r="AD64" s="273"/>
    </row>
    <row r="65" spans="1:5" x14ac:dyDescent="0.3">
      <c r="A65" s="552" t="s">
        <v>35</v>
      </c>
      <c r="B65" s="552"/>
      <c r="C65" s="552"/>
      <c r="D65" s="552"/>
      <c r="E65" s="552"/>
    </row>
    <row r="66" spans="1:5" ht="80.25" customHeight="1" x14ac:dyDescent="0.3">
      <c r="A66" s="552" t="s">
        <v>126</v>
      </c>
      <c r="B66" s="552"/>
      <c r="C66" s="552"/>
      <c r="D66" s="552"/>
      <c r="E66" s="552"/>
    </row>
  </sheetData>
  <mergeCells count="12">
    <mergeCell ref="AA6:AC6"/>
    <mergeCell ref="L6:N6"/>
    <mergeCell ref="O6:Q6"/>
    <mergeCell ref="R6:T6"/>
    <mergeCell ref="U6:W6"/>
    <mergeCell ref="X6:Z6"/>
    <mergeCell ref="I6:K6"/>
    <mergeCell ref="A65:E65"/>
    <mergeCell ref="A66:E66"/>
    <mergeCell ref="C6:E6"/>
    <mergeCell ref="A3:E3"/>
    <mergeCell ref="F6:H6"/>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AD13"/>
  <sheetViews>
    <sheetView zoomScale="70" zoomScaleNormal="70" workbookViewId="0">
      <pane xSplit="1" ySplit="7" topLeftCell="B8" activePane="bottomRight" state="frozen"/>
      <selection pane="topRight" activeCell="B1" sqref="B1"/>
      <selection pane="bottomLeft" activeCell="A8" sqref="A8"/>
      <selection pane="bottomRight" activeCell="B5" sqref="B5"/>
    </sheetView>
  </sheetViews>
  <sheetFormatPr defaultColWidth="9.1796875" defaultRowHeight="13" x14ac:dyDescent="0.3"/>
  <cols>
    <col min="1" max="1" width="43.453125" style="1" customWidth="1"/>
    <col min="2" max="5" width="15.7265625" style="9" customWidth="1"/>
    <col min="6" max="29" width="15.7265625" style="1" customWidth="1"/>
    <col min="30" max="16384" width="9.1796875" style="1"/>
  </cols>
  <sheetData>
    <row r="1" spans="1:30" s="15" customFormat="1" x14ac:dyDescent="0.3">
      <c r="A1" s="13" t="s">
        <v>127</v>
      </c>
      <c r="B1" s="20"/>
      <c r="C1" s="20"/>
      <c r="D1" s="20"/>
      <c r="E1" s="20"/>
    </row>
    <row r="2" spans="1:30" s="15" customFormat="1" x14ac:dyDescent="0.3">
      <c r="A2" s="13" t="s">
        <v>156</v>
      </c>
      <c r="B2" s="20"/>
      <c r="C2" s="20"/>
      <c r="D2" s="20"/>
      <c r="E2" s="20"/>
    </row>
    <row r="3" spans="1:30" s="15" customFormat="1" ht="27" customHeight="1" x14ac:dyDescent="0.3">
      <c r="A3" s="605" t="s">
        <v>1</v>
      </c>
      <c r="B3" s="605"/>
      <c r="C3" s="605"/>
      <c r="D3" s="605"/>
      <c r="E3" s="605"/>
    </row>
    <row r="4" spans="1:30" s="15" customFormat="1" x14ac:dyDescent="0.3">
      <c r="A4" s="17" t="s">
        <v>2</v>
      </c>
      <c r="B4" s="20"/>
      <c r="C4" s="20"/>
      <c r="D4" s="20"/>
      <c r="E4" s="20"/>
    </row>
    <row r="5" spans="1:30" s="17" customFormat="1" x14ac:dyDescent="0.3">
      <c r="A5" s="15" t="s">
        <v>85</v>
      </c>
      <c r="B5" s="16"/>
      <c r="C5" s="16"/>
      <c r="D5" s="16"/>
      <c r="E5" s="16"/>
    </row>
    <row r="6" spans="1:30" s="13" customFormat="1" ht="27.75" customHeight="1" x14ac:dyDescent="0.3">
      <c r="B6" s="424" t="s">
        <v>162</v>
      </c>
      <c r="C6" s="613" t="s">
        <v>4</v>
      </c>
      <c r="D6" s="614"/>
      <c r="E6" s="614"/>
      <c r="F6" s="615" t="s">
        <v>5</v>
      </c>
      <c r="G6" s="616"/>
      <c r="H6" s="616"/>
      <c r="I6" s="621" t="s">
        <v>6</v>
      </c>
      <c r="J6" s="622"/>
      <c r="K6" s="622"/>
      <c r="L6" s="623" t="s">
        <v>7</v>
      </c>
      <c r="M6" s="624"/>
      <c r="N6" s="624"/>
      <c r="O6" s="625" t="s">
        <v>8</v>
      </c>
      <c r="P6" s="626"/>
      <c r="Q6" s="626"/>
      <c r="R6" s="627" t="s">
        <v>9</v>
      </c>
      <c r="S6" s="628"/>
      <c r="T6" s="628"/>
      <c r="U6" s="629" t="s">
        <v>10</v>
      </c>
      <c r="V6" s="630"/>
      <c r="W6" s="630"/>
      <c r="X6" s="617" t="s">
        <v>11</v>
      </c>
      <c r="Y6" s="618"/>
      <c r="Z6" s="618"/>
      <c r="AA6" s="619" t="s">
        <v>12</v>
      </c>
      <c r="AB6" s="620"/>
      <c r="AC6" s="620"/>
      <c r="AD6" s="272"/>
    </row>
    <row r="7" spans="1:30" s="15" customFormat="1" ht="57" customHeight="1" x14ac:dyDescent="0.3">
      <c r="A7" s="490"/>
      <c r="B7" s="489" t="s">
        <v>128</v>
      </c>
      <c r="C7" s="348" t="s">
        <v>129</v>
      </c>
      <c r="D7" s="343" t="s">
        <v>130</v>
      </c>
      <c r="E7" s="343" t="s">
        <v>20</v>
      </c>
      <c r="F7" s="421" t="s">
        <v>129</v>
      </c>
      <c r="G7" s="384" t="s">
        <v>130</v>
      </c>
      <c r="H7" s="384" t="s">
        <v>20</v>
      </c>
      <c r="I7" s="422" t="s">
        <v>129</v>
      </c>
      <c r="J7" s="385" t="s">
        <v>130</v>
      </c>
      <c r="K7" s="385" t="s">
        <v>20</v>
      </c>
      <c r="L7" s="383" t="s">
        <v>129</v>
      </c>
      <c r="M7" s="325" t="s">
        <v>130</v>
      </c>
      <c r="N7" s="325" t="s">
        <v>20</v>
      </c>
      <c r="O7" s="369" t="s">
        <v>129</v>
      </c>
      <c r="P7" s="344" t="s">
        <v>130</v>
      </c>
      <c r="Q7" s="344" t="s">
        <v>20</v>
      </c>
      <c r="R7" s="307" t="s">
        <v>129</v>
      </c>
      <c r="S7" s="264" t="s">
        <v>130</v>
      </c>
      <c r="T7" s="264" t="s">
        <v>20</v>
      </c>
      <c r="U7" s="378" t="s">
        <v>129</v>
      </c>
      <c r="V7" s="345" t="s">
        <v>130</v>
      </c>
      <c r="W7" s="345" t="s">
        <v>20</v>
      </c>
      <c r="X7" s="379" t="s">
        <v>129</v>
      </c>
      <c r="Y7" s="346" t="s">
        <v>130</v>
      </c>
      <c r="Z7" s="346" t="s">
        <v>20</v>
      </c>
      <c r="AA7" s="380" t="s">
        <v>129</v>
      </c>
      <c r="AB7" s="347" t="s">
        <v>130</v>
      </c>
      <c r="AC7" s="347" t="s">
        <v>20</v>
      </c>
      <c r="AD7" s="342"/>
    </row>
    <row r="8" spans="1:30" ht="27.5" x14ac:dyDescent="0.3">
      <c r="A8" s="11" t="s">
        <v>131</v>
      </c>
      <c r="B8" s="425"/>
      <c r="C8" s="274"/>
      <c r="D8" s="262"/>
      <c r="E8" s="108"/>
      <c r="F8" s="296"/>
      <c r="G8" s="263"/>
      <c r="H8" s="263"/>
      <c r="I8" s="138"/>
      <c r="J8" s="336"/>
      <c r="K8" s="336"/>
      <c r="L8" s="329"/>
      <c r="M8" s="281"/>
      <c r="N8" s="281"/>
      <c r="O8" s="141"/>
      <c r="P8" s="212"/>
      <c r="Q8" s="212"/>
      <c r="R8" s="143"/>
      <c r="S8" s="213"/>
      <c r="T8" s="213"/>
      <c r="U8" s="145"/>
      <c r="V8" s="214"/>
      <c r="W8" s="214"/>
      <c r="X8" s="147"/>
      <c r="Y8" s="215"/>
      <c r="Z8" s="215"/>
      <c r="AA8" s="204"/>
      <c r="AB8" s="124"/>
      <c r="AC8" s="337"/>
    </row>
    <row r="9" spans="1:30" ht="14.5" x14ac:dyDescent="0.3">
      <c r="A9" s="2" t="s">
        <v>132</v>
      </c>
      <c r="B9" s="426">
        <v>21601.992160000002</v>
      </c>
      <c r="C9" s="420">
        <v>21601.992160000002</v>
      </c>
      <c r="D9" s="338">
        <f>+C9-B9</f>
        <v>0</v>
      </c>
      <c r="E9" s="74">
        <f>(C9-B9)/B9</f>
        <v>0</v>
      </c>
      <c r="F9" s="298">
        <v>21601.992160000002</v>
      </c>
      <c r="G9" s="266">
        <v>0</v>
      </c>
      <c r="H9" s="314">
        <v>0</v>
      </c>
      <c r="I9" s="423">
        <v>21601.992160000002</v>
      </c>
      <c r="J9" s="339">
        <v>0</v>
      </c>
      <c r="K9" s="152">
        <v>0</v>
      </c>
      <c r="L9" s="328">
        <v>21601.992160000002</v>
      </c>
      <c r="M9" s="284">
        <v>0</v>
      </c>
      <c r="N9" s="280">
        <v>0</v>
      </c>
      <c r="O9" s="306">
        <v>21601.992160000002</v>
      </c>
      <c r="P9" s="267">
        <v>0</v>
      </c>
      <c r="Q9" s="282">
        <v>0</v>
      </c>
      <c r="R9" s="309">
        <v>21601.992160000002</v>
      </c>
      <c r="S9" s="268">
        <v>0</v>
      </c>
      <c r="T9" s="158">
        <v>0</v>
      </c>
      <c r="U9" s="311">
        <v>21601.992160000002</v>
      </c>
      <c r="V9" s="269">
        <v>0</v>
      </c>
      <c r="W9" s="160">
        <v>0</v>
      </c>
      <c r="X9" s="312">
        <v>21601.992160000002</v>
      </c>
      <c r="Y9" s="270">
        <v>0</v>
      </c>
      <c r="Z9" s="162">
        <v>0</v>
      </c>
      <c r="AA9" s="335">
        <v>21601.992160000002</v>
      </c>
      <c r="AB9" s="285">
        <v>0</v>
      </c>
      <c r="AC9" s="340">
        <v>0</v>
      </c>
    </row>
    <row r="10" spans="1:30" x14ac:dyDescent="0.3">
      <c r="A10" s="2" t="s">
        <v>133</v>
      </c>
      <c r="B10" s="426">
        <v>46914.946607999998</v>
      </c>
      <c r="C10" s="420">
        <v>46808.296239999996</v>
      </c>
      <c r="D10" s="338">
        <f t="shared" ref="D10:D11" si="0">+C10-B10</f>
        <v>-106.65036800000235</v>
      </c>
      <c r="E10" s="74">
        <f>(C10-B10)/B10</f>
        <v>-2.2732705824249234E-3</v>
      </c>
      <c r="F10" s="298">
        <v>46908.123311999996</v>
      </c>
      <c r="G10" s="266">
        <v>-6.8232960000023013</v>
      </c>
      <c r="H10" s="314">
        <v>-1.454397051117774E-4</v>
      </c>
      <c r="I10" s="423">
        <v>46427.465775999997</v>
      </c>
      <c r="J10" s="339">
        <v>-487.4808320000011</v>
      </c>
      <c r="K10" s="152">
        <v>-1.0390736156499755E-2</v>
      </c>
      <c r="L10" s="328">
        <v>45977.121456000001</v>
      </c>
      <c r="M10" s="284">
        <v>-937.82515199999762</v>
      </c>
      <c r="N10" s="280">
        <v>-1.9989901295977996E-2</v>
      </c>
      <c r="O10" s="306">
        <v>43684.529583999996</v>
      </c>
      <c r="P10" s="267">
        <v>-3230.4170240000021</v>
      </c>
      <c r="Q10" s="282">
        <v>-6.8856883734556937E-2</v>
      </c>
      <c r="R10" s="309">
        <v>43190.189743999996</v>
      </c>
      <c r="S10" s="268">
        <v>-3724.7568640000027</v>
      </c>
      <c r="T10" s="158">
        <v>-7.9393820803471876E-2</v>
      </c>
      <c r="U10" s="311">
        <v>39141.065392000004</v>
      </c>
      <c r="V10" s="269">
        <v>-7773.8812159999943</v>
      </c>
      <c r="W10" s="160">
        <v>-0.16570158932408083</v>
      </c>
      <c r="X10" s="312">
        <v>46709.85656</v>
      </c>
      <c r="Y10" s="270">
        <v>-205.09004799999821</v>
      </c>
      <c r="Z10" s="162">
        <v>-4.3715289652493383E-3</v>
      </c>
      <c r="AA10" s="335">
        <v>46261.573296000002</v>
      </c>
      <c r="AB10" s="285">
        <v>-653.37331199999608</v>
      </c>
      <c r="AC10" s="340">
        <v>-1.3926762348453404E-2</v>
      </c>
    </row>
    <row r="11" spans="1:30" x14ac:dyDescent="0.3">
      <c r="A11" s="488" t="s">
        <v>134</v>
      </c>
      <c r="B11" s="487">
        <v>-25312.954447999997</v>
      </c>
      <c r="C11" s="420">
        <v>-25206.304079999994</v>
      </c>
      <c r="D11" s="338">
        <f t="shared" si="0"/>
        <v>106.65036800000235</v>
      </c>
      <c r="E11" s="341" t="s">
        <v>79</v>
      </c>
      <c r="F11" s="298">
        <v>-25306.131151999994</v>
      </c>
      <c r="G11" s="266">
        <v>6.8232960000023013</v>
      </c>
      <c r="H11" s="314" t="s">
        <v>79</v>
      </c>
      <c r="I11" s="423">
        <v>-24825.473615999996</v>
      </c>
      <c r="J11" s="339">
        <v>487.4808320000011</v>
      </c>
      <c r="K11" s="152" t="s">
        <v>79</v>
      </c>
      <c r="L11" s="328">
        <v>-24375.129295999999</v>
      </c>
      <c r="M11" s="284">
        <v>937.82515199999762</v>
      </c>
      <c r="N11" s="280" t="s">
        <v>79</v>
      </c>
      <c r="O11" s="306">
        <v>-22082.537423999995</v>
      </c>
      <c r="P11" s="267">
        <v>3230.4170240000021</v>
      </c>
      <c r="Q11" s="282" t="s">
        <v>79</v>
      </c>
      <c r="R11" s="309">
        <v>-21588.197583999994</v>
      </c>
      <c r="S11" s="268">
        <v>3724.7568640000027</v>
      </c>
      <c r="T11" s="158" t="s">
        <v>79</v>
      </c>
      <c r="U11" s="311">
        <v>-17539.073232000002</v>
      </c>
      <c r="V11" s="269">
        <v>7773.8812159999943</v>
      </c>
      <c r="W11" s="160" t="s">
        <v>79</v>
      </c>
      <c r="X11" s="312">
        <v>-25107.864399999999</v>
      </c>
      <c r="Y11" s="270">
        <v>205.09004799999821</v>
      </c>
      <c r="Z11" s="162" t="s">
        <v>79</v>
      </c>
      <c r="AA11" s="335">
        <v>-24659.581136000001</v>
      </c>
      <c r="AB11" s="285">
        <v>653.37331199999608</v>
      </c>
      <c r="AC11" s="340" t="s">
        <v>79</v>
      </c>
    </row>
    <row r="12" spans="1:30" ht="15.75" customHeight="1" x14ac:dyDescent="0.3">
      <c r="A12" s="567" t="s">
        <v>35</v>
      </c>
      <c r="B12" s="567"/>
      <c r="C12" s="567"/>
      <c r="D12" s="567"/>
      <c r="E12" s="567"/>
    </row>
    <row r="13" spans="1:30" ht="52.5" customHeight="1" x14ac:dyDescent="0.3">
      <c r="A13" s="567" t="s">
        <v>135</v>
      </c>
      <c r="B13" s="567"/>
      <c r="C13" s="567"/>
      <c r="D13" s="567"/>
      <c r="E13" s="567"/>
    </row>
  </sheetData>
  <mergeCells count="12">
    <mergeCell ref="X6:Z6"/>
    <mergeCell ref="AA6:AC6"/>
    <mergeCell ref="I6:K6"/>
    <mergeCell ref="L6:N6"/>
    <mergeCell ref="O6:Q6"/>
    <mergeCell ref="R6:T6"/>
    <mergeCell ref="U6:W6"/>
    <mergeCell ref="C6:E6"/>
    <mergeCell ref="A13:E13"/>
    <mergeCell ref="A12:E12"/>
    <mergeCell ref="A3:E3"/>
    <mergeCell ref="F6:H6"/>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9C858E70AFD24CBF2FF66F65924E42" ma:contentTypeVersion="13" ma:contentTypeDescription="Create a new document." ma:contentTypeScope="" ma:versionID="9815d92b3b2a6b655a38a6f6aaa93156">
  <xsd:schema xmlns:xsd="http://www.w3.org/2001/XMLSchema" xmlns:xs="http://www.w3.org/2001/XMLSchema" xmlns:p="http://schemas.microsoft.com/office/2006/metadata/properties" xmlns:ns2="bdeec54c-cf22-4a9e-a598-b7d9fcbc43c7" xmlns:ns3="59951468-e0c9-43f7-849b-568c90711787" targetNamespace="http://schemas.microsoft.com/office/2006/metadata/properties" ma:root="true" ma:fieldsID="8662ca561660dc43592e0264a4f6f100" ns2:_="" ns3:_="">
    <xsd:import namespace="bdeec54c-cf22-4a9e-a598-b7d9fcbc43c7"/>
    <xsd:import namespace="59951468-e0c9-43f7-849b-568c90711787"/>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eec54c-cf22-4a9e-a598-b7d9fcbc43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951468-e0c9-43f7-849b-568c907117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490D4B-E703-416C-AA87-808ACC93B70A}">
  <ds:schemaRefs>
    <ds:schemaRef ds:uri="http://schemas.microsoft.com/sharepoint/v3/contenttype/forms"/>
  </ds:schemaRefs>
</ds:datastoreItem>
</file>

<file path=customXml/itemProps2.xml><?xml version="1.0" encoding="utf-8"?>
<ds:datastoreItem xmlns:ds="http://schemas.openxmlformats.org/officeDocument/2006/customXml" ds:itemID="{F21AFA00-A994-4450-B123-F23F5C16F8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eec54c-cf22-4a9e-a598-b7d9fcbc43c7"/>
    <ds:schemaRef ds:uri="59951468-e0c9-43f7-849b-568c907117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0. CTC Policies Overview</vt:lpstr>
      <vt:lpstr>1. SPM Summary</vt:lpstr>
      <vt:lpstr>2. Poverty_Individuals_No</vt:lpstr>
      <vt:lpstr>3. Individuals Race</vt:lpstr>
      <vt:lpstr>4. Poverty_Families_No</vt:lpstr>
      <vt:lpstr>5. Household Resources</vt:lpstr>
      <vt:lpstr>7. Program Summary</vt:lpstr>
      <vt:lpstr>8. Costs</vt:lpstr>
    </vt:vector>
  </TitlesOfParts>
  <Manager/>
  <Company>Urban Institute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Urban Institute Proposed Policy Results, Child Tax Credit Simulations - March 14, 2024</dc:title>
  <dc:subject/>
  <dc:creator>Urban Institute</dc:creator>
  <cp:keywords/>
  <dc:description/>
  <cp:lastModifiedBy>Albini, Daria (OTDA)</cp:lastModifiedBy>
  <cp:revision/>
  <dcterms:created xsi:type="dcterms:W3CDTF">2023-01-09T17:55:27Z</dcterms:created>
  <dcterms:modified xsi:type="dcterms:W3CDTF">2024-03-12T13:42:07Z</dcterms:modified>
  <cp:category/>
  <cp:contentStatus/>
</cp:coreProperties>
</file>