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0" yWindow="255" windowWidth="15480" windowHeight="10350" activeTab="0"/>
  </bookViews>
  <sheets>
    <sheet name="Main" sheetId="1" r:id="rId1"/>
    <sheet name="District" sheetId="2" r:id="rId2"/>
    <sheet name="Alloc Dates" sheetId="3" r:id="rId3"/>
    <sheet name="Summary" sheetId="4" r:id="rId4"/>
    <sheet name="Detail" sheetId="5" r:id="rId5"/>
    <sheet name="Contracts" sheetId="6" r:id="rId6"/>
    <sheet name="Rev Intercept" sheetId="7" r:id="rId7"/>
    <sheet name="Projects" sheetId="8" r:id="rId8"/>
    <sheet name="Certification" sheetId="9" r:id="rId9"/>
  </sheets>
  <definedNames>
    <definedName name="_xlnm.Print_Area" localSheetId="2">'Alloc Dates'!$1:$46</definedName>
    <definedName name="_xlnm.Print_Area" localSheetId="8">'Certification'!$B$2:$R$33</definedName>
    <definedName name="_xlnm.Print_Area" localSheetId="5">'Contracts'!$B$2:$S$36</definedName>
    <definedName name="_xlnm.Print_Area" localSheetId="4">'Detail'!$B$2:$W$62</definedName>
    <definedName name="_xlnm.Print_Area" localSheetId="0">'Main'!$B$1:$M$35</definedName>
    <definedName name="_xlnm.Print_Area" localSheetId="7">'Projects'!$B$2:$T$30</definedName>
    <definedName name="_xlnm.Print_Area" localSheetId="6">'Rev Intercept'!$B$5:$R$41</definedName>
    <definedName name="_xlnm.Print_Area" localSheetId="3">'Summary'!$B$2:$S$41</definedName>
  </definedNames>
  <calcPr fullCalcOnLoad="1"/>
</workbook>
</file>

<file path=xl/sharedStrings.xml><?xml version="1.0" encoding="utf-8"?>
<sst xmlns="http://schemas.openxmlformats.org/spreadsheetml/2006/main" count="418" uniqueCount="301">
  <si>
    <t>TANF Allocation Plan</t>
  </si>
  <si>
    <t>State Fiscal Year 2007-2008</t>
  </si>
  <si>
    <t>FLEXIBLE FUND for FAMILY SERVICES</t>
  </si>
  <si>
    <t>MAIN MENU</t>
  </si>
  <si>
    <t>District Information Data Page</t>
  </si>
  <si>
    <t>District</t>
  </si>
  <si>
    <t>Albany</t>
  </si>
  <si>
    <t>Broome</t>
  </si>
  <si>
    <t>Allegany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</si>
  <si>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</si>
  <si>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</si>
  <si>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</si>
  <si>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</si>
  <si>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</si>
  <si>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</si>
  <si>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</si>
  <si>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</si>
  <si>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</si>
  <si>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</si>
  <si>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</si>
  <si>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</si>
  <si>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</si>
  <si>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</si>
  <si>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</si>
  <si>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</si>
  <si>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</si>
  <si>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</si>
  <si>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</si>
  <si>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</si>
  <si>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</si>
  <si>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</si>
  <si>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</si>
  <si>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</si>
  <si>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</si>
  <si>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</si>
  <si>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</si>
  <si>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</si>
  <si>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</si>
  <si>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</si>
  <si>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</si>
  <si>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</si>
  <si>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</si>
  <si>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</si>
  <si>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</si>
  <si>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</si>
  <si>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</si>
  <si>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</si>
  <si>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</si>
  <si>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</si>
  <si>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</si>
  <si>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</si>
  <si>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</si>
  <si>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</si>
  <si>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</si>
  <si>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</si>
  <si>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</si>
  <si>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</si>
  <si>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</si>
  <si>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</si>
  <si>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</si>
  <si>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</si>
  <si>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</si>
  <si>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</si>
  <si>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Date Approved  </t>
  </si>
  <si>
    <t xml:space="preserve">District  </t>
  </si>
  <si>
    <t xml:space="preserve">Date Submitted  </t>
  </si>
  <si>
    <t xml:space="preserve">Resubmission?  </t>
  </si>
  <si>
    <t>TANF Allocation Plan Data Page</t>
  </si>
  <si>
    <t xml:space="preserve">Total Allocated  </t>
  </si>
  <si>
    <t xml:space="preserve">Balance to Allocate  </t>
  </si>
  <si>
    <t>Programs</t>
  </si>
  <si>
    <t>Gross</t>
  </si>
  <si>
    <t>TANF</t>
  </si>
  <si>
    <t>% of Total Alloc</t>
  </si>
  <si>
    <t>Start Date</t>
  </si>
  <si>
    <t>End Date</t>
  </si>
  <si>
    <t>1.</t>
  </si>
  <si>
    <t>1a.</t>
  </si>
  <si>
    <t>1b.</t>
  </si>
  <si>
    <t>1c.</t>
  </si>
  <si>
    <t>1d.</t>
  </si>
  <si>
    <t>1e.</t>
  </si>
  <si>
    <t>1f.</t>
  </si>
  <si>
    <t>2.</t>
  </si>
  <si>
    <t>2a.</t>
  </si>
  <si>
    <t>2b.</t>
  </si>
  <si>
    <t>3.</t>
  </si>
  <si>
    <t>3a.</t>
  </si>
  <si>
    <t>3b.</t>
  </si>
  <si>
    <t>4.</t>
  </si>
  <si>
    <t>4a.</t>
  </si>
  <si>
    <t>4b.</t>
  </si>
  <si>
    <t>4c.</t>
  </si>
  <si>
    <t>4d.</t>
  </si>
  <si>
    <t>4e.</t>
  </si>
  <si>
    <t>4f.</t>
  </si>
  <si>
    <t>5.</t>
  </si>
  <si>
    <t>6.</t>
  </si>
  <si>
    <t>6a.</t>
  </si>
  <si>
    <t>6b.</t>
  </si>
  <si>
    <t>6c.</t>
  </si>
  <si>
    <t>7.</t>
  </si>
  <si>
    <t>7a.</t>
  </si>
  <si>
    <t>7b.</t>
  </si>
  <si>
    <t>8.</t>
  </si>
  <si>
    <t>9.</t>
  </si>
  <si>
    <t>TANF Services</t>
  </si>
  <si>
    <t>TANF Employment Services</t>
  </si>
  <si>
    <t>Additional Non-Residential Domestic Violence</t>
  </si>
  <si>
    <t>Child Welfare Other than Title XX Transfer</t>
  </si>
  <si>
    <t>TANF Services Program</t>
  </si>
  <si>
    <t>TANF Services Administration</t>
  </si>
  <si>
    <r>
      <t xml:space="preserve">Drug Alcohol </t>
    </r>
    <r>
      <rPr>
        <sz val="9"/>
        <rFont val="Arial"/>
        <family val="2"/>
      </rPr>
      <t>(Statutory D/A Assessment/Monitoring)</t>
    </r>
    <r>
      <rPr>
        <sz val="10.5"/>
        <rFont val="Arial"/>
        <family val="0"/>
      </rPr>
      <t xml:space="preserve"> Program</t>
    </r>
  </si>
  <si>
    <r>
      <t xml:space="preserve">Drug Alcohol </t>
    </r>
    <r>
      <rPr>
        <sz val="9"/>
        <rFont val="Arial"/>
        <family val="2"/>
      </rPr>
      <t>(Statutory D/A Assessment/Monitoring)</t>
    </r>
    <r>
      <rPr>
        <sz val="10.5"/>
        <rFont val="Arial"/>
        <family val="0"/>
      </rPr>
      <t xml:space="preserve"> Administration</t>
    </r>
  </si>
  <si>
    <r>
      <t xml:space="preserve">Statutory Domestic Violence Liaison Function </t>
    </r>
    <r>
      <rPr>
        <sz val="9"/>
        <rFont val="Arial"/>
        <family val="2"/>
      </rPr>
      <t>(DVL)</t>
    </r>
    <r>
      <rPr>
        <sz val="10.5"/>
        <rFont val="Arial"/>
        <family val="0"/>
      </rPr>
      <t xml:space="preserve"> Program</t>
    </r>
  </si>
  <si>
    <r>
      <t xml:space="preserve">Statutory Domestic Violence Liaison Function </t>
    </r>
    <r>
      <rPr>
        <sz val="9"/>
        <rFont val="Arial"/>
        <family val="2"/>
      </rPr>
      <t>(DVL)</t>
    </r>
    <r>
      <rPr>
        <sz val="10.5"/>
        <rFont val="Arial"/>
        <family val="0"/>
      </rPr>
      <t xml:space="preserve"> Admin</t>
    </r>
  </si>
  <si>
    <t>TANF Employment Services Program</t>
  </si>
  <si>
    <t>TANF Employment Services Administration</t>
  </si>
  <si>
    <t>Add'l Non-Residential Domestic Violence Program</t>
  </si>
  <si>
    <t>Add'l Non-Residential Domestic Violence Administration</t>
  </si>
  <si>
    <t xml:space="preserve">Child Welfare (EAF or 200%) Program </t>
  </si>
  <si>
    <t>Child Welfare (EAF or 200%) Administration</t>
  </si>
  <si>
    <t>EAF JD/PINS (foster care/tuition)</t>
  </si>
  <si>
    <t>NYC Tuition FC</t>
  </si>
  <si>
    <t>Title XX Transfer Below 200%</t>
  </si>
  <si>
    <t>Child Welfare</t>
  </si>
  <si>
    <t>AP/DV</t>
  </si>
  <si>
    <t>Non-AP/DV</t>
  </si>
  <si>
    <t>Additional Child Care Transfer</t>
  </si>
  <si>
    <t>Additional Child Care Transfer FFY07</t>
  </si>
  <si>
    <t>Additional Child Care Transfer FFY08</t>
  </si>
  <si>
    <t>State Administered Contracts</t>
  </si>
  <si>
    <t xml:space="preserve">total allocation  </t>
  </si>
  <si>
    <t>$ check</t>
  </si>
  <si>
    <t>date check</t>
  </si>
  <si>
    <t xml:space="preserve">Total Allocation  </t>
  </si>
  <si>
    <t xml:space="preserve">Resubmission  </t>
  </si>
  <si>
    <t>TANF Allocation</t>
  </si>
  <si>
    <t>% of Total Allocation</t>
  </si>
  <si>
    <t>Drug Alcohol</t>
  </si>
  <si>
    <t>Statutory Domestic Violence Liaison</t>
  </si>
  <si>
    <t>Child Welfare Other Than Title XX Transfer</t>
  </si>
  <si>
    <t>TANF Assistance and Eligibility Administration</t>
  </si>
  <si>
    <t>Subtotal Program Allocation</t>
  </si>
  <si>
    <t>Subtotal Administration Allocation</t>
  </si>
  <si>
    <t>Grand Total</t>
  </si>
  <si>
    <t>Balance to Allocate/Reserve</t>
  </si>
  <si>
    <t xml:space="preserve">Bal to Allocate   </t>
  </si>
  <si>
    <t>Drug Alcohol Program</t>
  </si>
  <si>
    <t>Drug Alcohol Administration</t>
  </si>
  <si>
    <t>Statutory Domestic Violence Liaison Program</t>
  </si>
  <si>
    <t>Statutory Domestic Violence Liaison Administration</t>
  </si>
  <si>
    <t>Add'l Non-Res Domestic Violence Program</t>
  </si>
  <si>
    <t>Add'l Non-Res Domestic Violence Administration</t>
  </si>
  <si>
    <t>Child Welfare (EAF or 200%) Program</t>
  </si>
  <si>
    <t>EAF JD/PINS (foster care/tuition) Program</t>
  </si>
  <si>
    <t>PINS/Prevention/Detention Diversion Svcs Program</t>
  </si>
  <si>
    <t>PINS/Prevention/Detention Diversion Svcs Admin</t>
  </si>
  <si>
    <t>Child Care Transfer FFY07</t>
  </si>
  <si>
    <t>Child Care Transfer FFY08</t>
  </si>
  <si>
    <t>Calculation of Administration Percentages</t>
  </si>
  <si>
    <t>TANF Administration</t>
  </si>
  <si>
    <t>Child Welfare Administration</t>
  </si>
  <si>
    <t>Calculation of Amount towards Child Welfare Threshold</t>
  </si>
  <si>
    <t>Title XX Below 200% Child Welfare</t>
  </si>
  <si>
    <t>Child Welfare Threshold Total</t>
  </si>
  <si>
    <t>State Administered Contracts List</t>
  </si>
  <si>
    <t>DSS</t>
  </si>
  <si>
    <t>Contract</t>
  </si>
  <si>
    <t>Est. Number of Families to Serve</t>
  </si>
  <si>
    <t>Number of Projects</t>
  </si>
  <si>
    <t>1.  TANF Services</t>
  </si>
  <si>
    <t>Domestic Violence Enhanced</t>
  </si>
  <si>
    <t>Drug and Alcohol Enhanced</t>
  </si>
  <si>
    <t>Emergency/Diversion</t>
  </si>
  <si>
    <t>Healthy Families/Home Visiting</t>
  </si>
  <si>
    <t>Life Skills/Mentoring</t>
  </si>
  <si>
    <t>Specialized Services for Adults</t>
  </si>
  <si>
    <t>Specialized Services for Children</t>
  </si>
  <si>
    <t>Other</t>
  </si>
  <si>
    <t>1a.  TANF Services Non-Admin Totals</t>
  </si>
  <si>
    <t>1b.  TANF Services Administration</t>
  </si>
  <si>
    <t xml:space="preserve">counts  </t>
  </si>
  <si>
    <t>TANF alloc</t>
  </si>
  <si>
    <t>Start Dates</t>
  </si>
  <si>
    <t>End Dates</t>
  </si>
  <si>
    <t>FFFS Plan</t>
  </si>
  <si>
    <t xml:space="preserve">Totals   </t>
  </si>
  <si>
    <t>Gross Amount</t>
  </si>
  <si>
    <t>Administration Totals (15% cap)</t>
  </si>
  <si>
    <t>Flexible Fund Plan Detail</t>
  </si>
  <si>
    <t>Provider</t>
  </si>
  <si>
    <t>9.  State Administered Contracts</t>
  </si>
  <si>
    <t>9a.</t>
  </si>
  <si>
    <t>9b.</t>
  </si>
  <si>
    <t>9c.</t>
  </si>
  <si>
    <t>9d.</t>
  </si>
  <si>
    <t>9e.</t>
  </si>
  <si>
    <t>9f.</t>
  </si>
  <si>
    <t>9g.</t>
  </si>
  <si>
    <t>9h.</t>
  </si>
  <si>
    <t>9i.</t>
  </si>
  <si>
    <t>9j.</t>
  </si>
  <si>
    <t>Child Only Services</t>
  </si>
  <si>
    <t>PINS/Prevention/Detention Diversion Services Program</t>
  </si>
  <si>
    <t>PINS/Prevention/Detention Diversion Services Administration</t>
  </si>
  <si>
    <t>Flexible Fund Plan Summary</t>
  </si>
  <si>
    <t>PINS/Prevention/Detention Diversion Services</t>
  </si>
  <si>
    <t>Projects</t>
  </si>
  <si>
    <t xml:space="preserve">SY Transfer In  </t>
  </si>
  <si>
    <t>Summer Youth Transfer In</t>
  </si>
  <si>
    <t xml:space="preserve">Total Allocated </t>
  </si>
  <si>
    <t xml:space="preserve">Balance to Allocate </t>
  </si>
  <si>
    <t xml:space="preserve">Date Approved </t>
  </si>
  <si>
    <t xml:space="preserve">Submission #  </t>
  </si>
  <si>
    <t>balance to allocate</t>
  </si>
  <si>
    <t>Certification</t>
  </si>
  <si>
    <t>The Local District Commissioner of</t>
  </si>
  <si>
    <t>Commissioner</t>
  </si>
  <si>
    <t>Date</t>
  </si>
  <si>
    <t>TOP</t>
  </si>
  <si>
    <t>Case Management</t>
  </si>
  <si>
    <t>ATTACHMENT 2</t>
  </si>
  <si>
    <t>Extension</t>
  </si>
  <si>
    <t>Is this a resubmission of a rejected plan?</t>
  </si>
  <si>
    <t>TANF Services Project Summary</t>
  </si>
  <si>
    <t xml:space="preserve">Type of Revision </t>
  </si>
  <si>
    <t>amount of State Administered Contracts entered</t>
  </si>
  <si>
    <t>District Name</t>
  </si>
  <si>
    <t>SY Transfer In</t>
  </si>
  <si>
    <t>Submission #</t>
  </si>
  <si>
    <t>Date Submitted</t>
  </si>
  <si>
    <t>yes</t>
  </si>
  <si>
    <t>no</t>
  </si>
  <si>
    <t>Type of Revision</t>
  </si>
  <si>
    <t>Commissioner Name</t>
  </si>
  <si>
    <t>Contact Name</t>
  </si>
  <si>
    <t>Contact E-mail</t>
  </si>
  <si>
    <t>FFFS Allocation</t>
  </si>
  <si>
    <t>Contact Phone</t>
  </si>
  <si>
    <t>For OTDA usa only</t>
  </si>
  <si>
    <t>Date Approved</t>
  </si>
  <si>
    <t>phone</t>
  </si>
  <si>
    <t>Genessee</t>
  </si>
  <si>
    <t>Submission</t>
  </si>
  <si>
    <t>original - 1</t>
  </si>
  <si>
    <t>resub</t>
  </si>
  <si>
    <t>type</t>
  </si>
  <si>
    <t>Dates only</t>
  </si>
  <si>
    <t>Funding only</t>
  </si>
  <si>
    <t>Dates &amp; Funding</t>
  </si>
  <si>
    <t xml:space="preserve">FFFS Allocation  </t>
  </si>
  <si>
    <t xml:space="preserve"> FFFS Allocation  </t>
  </si>
  <si>
    <t>hereby submits its Flexible Fund for Family</t>
  </si>
  <si>
    <t xml:space="preserve">Family Assistance or recipients of Safety Net Assistance whose current case includes a child under </t>
  </si>
  <si>
    <t xml:space="preserve">the age of 18 or under the age of 19 if the child is attending secondary school, or to eligible </t>
  </si>
  <si>
    <t xml:space="preserve">individuals and families whose incomes do not exceed 200 percent of the federal poverty level, </t>
  </si>
  <si>
    <t>No Funds shall be used to provide assistance as that term is defined in the federal regulations for</t>
  </si>
  <si>
    <t>the Temporary Assistance for Needy Families block grant program, except as specifically authorized</t>
  </si>
  <si>
    <t>It is further certified that although my social services district has flexibility in determining for which</t>
  </si>
  <si>
    <t xml:space="preserve">programs it wishes to use its FFFS allocation in accordance with its FFFS plan, the social services </t>
  </si>
  <si>
    <t>district still is required to provide all services mandated by the State Social Services Law.</t>
  </si>
  <si>
    <t>Submission of the FFFS Plan electronically certifies that the district has read and accepts the terms</t>
  </si>
  <si>
    <t>of this certification.</t>
  </si>
  <si>
    <t>Funds will be used to provide services only to recipients of public assistance who are recipients of</t>
  </si>
  <si>
    <t>Services (FFFS) Plan.  It certifies that funds will be used only in a manner consistent with federal</t>
  </si>
  <si>
    <t xml:space="preserve">and State law and regulations, and for a purpose permitted under 42 USC §601 or §604 and </t>
  </si>
  <si>
    <t>Revenue Intercept Authorization</t>
  </si>
  <si>
    <t xml:space="preserve">Listed below are the State administered programs/projects we wish to support with funds from our </t>
  </si>
  <si>
    <t>combined TANF Allocation and the amount to be directed to each provider.</t>
  </si>
  <si>
    <t>Amount from TANF Allocation</t>
  </si>
  <si>
    <t>Program or Project Name</t>
  </si>
  <si>
    <t xml:space="preserve">As a result, I authorize OTDA to set aside a total of </t>
  </si>
  <si>
    <t>Combined TANF Allocation for the State Fiscal Year 2007-2008.</t>
  </si>
  <si>
    <t xml:space="preserve"> of my County's/District's </t>
  </si>
  <si>
    <t xml:space="preserve">in whole or part not be utilized, OTDA will so advise me so that my County/District may redirect the </t>
  </si>
  <si>
    <t xml:space="preserve">remaining funds to other authorized uses.   </t>
  </si>
  <si>
    <t xml:space="preserve">This authorization is to notify the Office of Temporary and Disability Assistance (OTDA) that </t>
  </si>
  <si>
    <t xml:space="preserve">County requests to engage the services of New York State Staff and/or </t>
  </si>
  <si>
    <t>supplement an existing State administered program/contract.</t>
  </si>
  <si>
    <r>
      <t xml:space="preserve">Click </t>
    </r>
    <r>
      <rPr>
        <b/>
        <sz val="10.5"/>
        <rFont val="Arial"/>
        <family val="2"/>
      </rPr>
      <t>Agree</t>
    </r>
    <r>
      <rPr>
        <b/>
        <i/>
        <sz val="10.5"/>
        <rFont val="Arial"/>
        <family val="2"/>
      </rPr>
      <t xml:space="preserve"> to complete the Revenue Intercept Authorization</t>
    </r>
  </si>
  <si>
    <t>Should any of these programs/projects not be able to be continued or the funding authorized in this letter</t>
  </si>
  <si>
    <t>FFFS inbox address:</t>
  </si>
  <si>
    <r>
      <t xml:space="preserve">Click </t>
    </r>
    <r>
      <rPr>
        <b/>
        <sz val="10.5"/>
        <rFont val="Arial"/>
        <family val="2"/>
      </rPr>
      <t>Disagree</t>
    </r>
    <r>
      <rPr>
        <b/>
        <i/>
        <sz val="10.5"/>
        <rFont val="Arial"/>
        <family val="2"/>
      </rPr>
      <t xml:space="preserve"> to remove information from the Authorization</t>
    </r>
  </si>
  <si>
    <t>Create Reports</t>
  </si>
  <si>
    <t>View Reports</t>
  </si>
  <si>
    <t>Print Reports</t>
  </si>
  <si>
    <t>Y</t>
  </si>
  <si>
    <t>N</t>
  </si>
  <si>
    <t>Services Start Date</t>
  </si>
  <si>
    <t>Employ Start Date</t>
  </si>
  <si>
    <t>PINS Start Date</t>
  </si>
  <si>
    <t>Admin Start Date</t>
  </si>
  <si>
    <t>TA</t>
  </si>
  <si>
    <t>Services</t>
  </si>
  <si>
    <t>Provided by</t>
  </si>
  <si>
    <t>otda.sm.dta_btp@otda.state.ny.us</t>
  </si>
  <si>
    <t xml:space="preserve">  ver 070611</t>
  </si>
  <si>
    <t>consistent with 07 ADM-04.</t>
  </si>
  <si>
    <t>except as specifically authorized in 07 ADM-04.</t>
  </si>
  <si>
    <t>in 07 ADM-04.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</si>
</sst>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mm/dd/yy;@"/>
    <numFmt numFmtId="167" formatCode="mm/yy;@"/>
    <numFmt numFmtId="168" formatCode="[&lt;=9999999]###\-####;\(###\)\ ###\-##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8">
    <font>
      <sz val="10.5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.5"/>
      <name val="Arial"/>
      <family val="2"/>
    </font>
    <font>
      <b/>
      <i/>
      <sz val="10.5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u val="single"/>
      <sz val="10.5"/>
      <color indexed="12"/>
      <name val="Arial"/>
      <family val="0"/>
    </font>
    <font>
      <sz val="10.5"/>
      <name val="Times New Roman"/>
      <family val="1"/>
    </font>
    <font>
      <sz val="12"/>
      <name val="Times New Roman"/>
      <family val="1"/>
    </font>
    <font>
      <u val="single"/>
      <sz val="10.5"/>
      <color indexed="36"/>
      <name val="Arial"/>
      <family val="0"/>
    </font>
    <font>
      <i/>
      <sz val="9"/>
      <name val="Arial"/>
      <family val="2"/>
    </font>
    <font>
      <b/>
      <i/>
      <u val="single"/>
      <sz val="10.5"/>
      <color indexed="12"/>
      <name val="Arial"/>
      <family val="2"/>
    </font>
    <font>
      <b/>
      <u val="single"/>
      <sz val="10.5"/>
      <color indexed="12"/>
      <name val="Arial"/>
      <family val="2"/>
    </font>
    <font>
      <b/>
      <i/>
      <sz val="11"/>
      <name val="Times New Roman"/>
      <family val="1"/>
    </font>
    <font>
      <b/>
      <i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.5"/>
      <color indexed="12"/>
      <name val="Arial"/>
      <family val="2"/>
    </font>
    <font>
      <b/>
      <i/>
      <sz val="10.5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4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5" fontId="0" fillId="36" borderId="0" xfId="0" applyNumberFormat="1" applyFill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distributed"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14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2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horizontal="left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6" fillId="37" borderId="16" xfId="0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5" fillId="0" borderId="0" xfId="0" applyFont="1" applyAlignment="1">
      <alignment horizontal="right"/>
    </xf>
    <xf numFmtId="37" fontId="0" fillId="0" borderId="10" xfId="0" applyNumberFormat="1" applyBorder="1" applyAlignment="1" applyProtection="1">
      <alignment horizontal="center"/>
      <protection locked="0"/>
    </xf>
    <xf numFmtId="37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9" fontId="2" fillId="0" borderId="13" xfId="0" applyNumberFormat="1" applyFont="1" applyBorder="1" applyAlignment="1">
      <alignment horizontal="center"/>
    </xf>
    <xf numFmtId="49" fontId="23" fillId="35" borderId="10" xfId="0" applyNumberFormat="1" applyFont="1" applyFill="1" applyBorder="1" applyAlignment="1">
      <alignment horizontal="center"/>
    </xf>
    <xf numFmtId="0" fontId="22" fillId="33" borderId="0" xfId="53" applyFont="1" applyFill="1" applyAlignment="1" applyProtection="1">
      <alignment horizontal="left"/>
      <protection/>
    </xf>
    <xf numFmtId="0" fontId="18" fillId="33" borderId="0" xfId="53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5" fillId="33" borderId="0" xfId="53" applyFont="1" applyFill="1" applyAlignment="1" applyProtection="1">
      <alignment horizontal="left"/>
      <protection/>
    </xf>
    <xf numFmtId="0" fontId="12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0" borderId="27" xfId="0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166" fontId="2" fillId="33" borderId="28" xfId="0" applyNumberFormat="1" applyFont="1" applyFill="1" applyBorder="1" applyAlignment="1" applyProtection="1">
      <alignment horizontal="center"/>
      <protection locked="0"/>
    </xf>
    <xf numFmtId="166" fontId="2" fillId="33" borderId="29" xfId="0" applyNumberFormat="1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68" fontId="2" fillId="0" borderId="28" xfId="0" applyNumberFormat="1" applyFont="1" applyBorder="1" applyAlignment="1" applyProtection="1">
      <alignment horizontal="left" indent="2"/>
      <protection locked="0"/>
    </xf>
    <xf numFmtId="168" fontId="2" fillId="0" borderId="11" xfId="0" applyNumberFormat="1" applyFont="1" applyBorder="1" applyAlignment="1" applyProtection="1">
      <alignment horizontal="left" indent="2"/>
      <protection locked="0"/>
    </xf>
    <xf numFmtId="0" fontId="2" fillId="0" borderId="28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29" xfId="0" applyFont="1" applyBorder="1" applyAlignment="1" applyProtection="1">
      <alignment horizontal="left" indent="1"/>
      <protection locked="0"/>
    </xf>
    <xf numFmtId="0" fontId="16" fillId="0" borderId="28" xfId="53" applyFont="1" applyBorder="1" applyAlignment="1" applyProtection="1">
      <alignment horizontal="left" indent="1"/>
      <protection locked="0"/>
    </xf>
    <xf numFmtId="0" fontId="6" fillId="33" borderId="10" xfId="0" applyFont="1" applyFill="1" applyBorder="1" applyAlignment="1">
      <alignment horizontal="center"/>
    </xf>
    <xf numFmtId="5" fontId="2" fillId="0" borderId="28" xfId="0" applyNumberFormat="1" applyFont="1" applyBorder="1" applyAlignment="1" applyProtection="1">
      <alignment horizontal="center"/>
      <protection locked="0"/>
    </xf>
    <xf numFmtId="5" fontId="2" fillId="0" borderId="29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166" fontId="2" fillId="0" borderId="28" xfId="0" applyNumberFormat="1" applyFont="1" applyBorder="1" applyAlignment="1" applyProtection="1">
      <alignment horizontal="center"/>
      <protection locked="0"/>
    </xf>
    <xf numFmtId="166" fontId="2" fillId="0" borderId="29" xfId="0" applyNumberFormat="1" applyFont="1" applyBorder="1" applyAlignment="1" applyProtection="1">
      <alignment horizontal="center"/>
      <protection locked="0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9" fontId="2" fillId="35" borderId="28" xfId="59" applyFont="1" applyFill="1" applyBorder="1" applyAlignment="1" applyProtection="1">
      <alignment horizontal="center"/>
      <protection/>
    </xf>
    <xf numFmtId="9" fontId="2" fillId="35" borderId="29" xfId="59" applyFont="1" applyFill="1" applyBorder="1" applyAlignment="1" applyProtection="1">
      <alignment horizontal="center"/>
      <protection/>
    </xf>
    <xf numFmtId="37" fontId="2" fillId="38" borderId="10" xfId="0" applyNumberFormat="1" applyFont="1" applyFill="1" applyBorder="1" applyAlignment="1">
      <alignment/>
    </xf>
    <xf numFmtId="0" fontId="2" fillId="35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right"/>
    </xf>
    <xf numFmtId="0" fontId="6" fillId="38" borderId="29" xfId="0" applyFont="1" applyFill="1" applyBorder="1" applyAlignment="1">
      <alignment horizontal="right"/>
    </xf>
    <xf numFmtId="49" fontId="6" fillId="34" borderId="28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37" fontId="2" fillId="34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37" fontId="2" fillId="34" borderId="10" xfId="0" applyNumberFormat="1" applyFont="1" applyFill="1" applyBorder="1" applyAlignment="1">
      <alignment/>
    </xf>
    <xf numFmtId="5" fontId="2" fillId="39" borderId="28" xfId="0" applyNumberFormat="1" applyFont="1" applyFill="1" applyBorder="1" applyAlignment="1">
      <alignment horizontal="center"/>
    </xf>
    <xf numFmtId="5" fontId="2" fillId="39" borderId="29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right"/>
    </xf>
    <xf numFmtId="166" fontId="2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6" fillId="33" borderId="28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166" fontId="2" fillId="33" borderId="28" xfId="0" applyNumberFormat="1" applyFont="1" applyFill="1" applyBorder="1" applyAlignment="1">
      <alignment horizontal="center"/>
    </xf>
    <xf numFmtId="166" fontId="2" fillId="33" borderId="29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7" fontId="0" fillId="0" borderId="10" xfId="0" applyNumberFormat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9" fontId="2" fillId="34" borderId="28" xfId="59" applyFont="1" applyFill="1" applyBorder="1" applyAlignment="1">
      <alignment horizontal="center"/>
    </xf>
    <xf numFmtId="9" fontId="2" fillId="34" borderId="29" xfId="59" applyFont="1" applyFill="1" applyBorder="1" applyAlignment="1">
      <alignment horizontal="center"/>
    </xf>
    <xf numFmtId="167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left" indent="1"/>
    </xf>
    <xf numFmtId="37" fontId="0" fillId="0" borderId="10" xfId="0" applyNumberFormat="1" applyFill="1" applyBorder="1" applyAlignment="1" applyProtection="1">
      <alignment/>
      <protection locked="0"/>
    </xf>
    <xf numFmtId="167" fontId="0" fillId="34" borderId="10" xfId="0" applyNumberFormat="1" applyFill="1" applyBorder="1" applyAlignment="1" applyProtection="1">
      <alignment horizontal="center"/>
      <protection/>
    </xf>
    <xf numFmtId="37" fontId="2" fillId="35" borderId="10" xfId="0" applyNumberFormat="1" applyFont="1" applyFill="1" applyBorder="1" applyAlignment="1">
      <alignment/>
    </xf>
    <xf numFmtId="37" fontId="0" fillId="35" borderId="10" xfId="0" applyNumberFormat="1" applyFill="1" applyBorder="1" applyAlignment="1">
      <alignment/>
    </xf>
    <xf numFmtId="37" fontId="2" fillId="34" borderId="10" xfId="0" applyNumberFormat="1" applyFont="1" applyFill="1" applyBorder="1" applyAlignment="1" applyProtection="1">
      <alignment/>
      <protection locked="0"/>
    </xf>
    <xf numFmtId="167" fontId="0" fillId="34" borderId="28" xfId="0" applyNumberFormat="1" applyFill="1" applyBorder="1" applyAlignment="1" applyProtection="1">
      <alignment horizontal="center"/>
      <protection locked="0"/>
    </xf>
    <xf numFmtId="167" fontId="0" fillId="34" borderId="29" xfId="0" applyNumberFormat="1" applyFill="1" applyBorder="1" applyAlignment="1" applyProtection="1">
      <alignment horizontal="center"/>
      <protection locked="0"/>
    </xf>
    <xf numFmtId="167" fontId="0" fillId="34" borderId="10" xfId="0" applyNumberFormat="1" applyFill="1" applyBorder="1" applyAlignment="1" applyProtection="1">
      <alignment horizontal="center"/>
      <protection locked="0"/>
    </xf>
    <xf numFmtId="37" fontId="0" fillId="0" borderId="0" xfId="0" applyNumberFormat="1" applyAlignment="1">
      <alignment/>
    </xf>
    <xf numFmtId="37" fontId="2" fillId="35" borderId="10" xfId="0" applyNumberFormat="1" applyFont="1" applyFill="1" applyBorder="1" applyAlignment="1" applyProtection="1">
      <alignment/>
      <protection/>
    </xf>
    <xf numFmtId="0" fontId="6" fillId="38" borderId="2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5" fontId="2" fillId="33" borderId="2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9" fontId="2" fillId="34" borderId="28" xfId="0" applyNumberFormat="1" applyFont="1" applyFill="1" applyBorder="1" applyAlignment="1">
      <alignment horizontal="center"/>
    </xf>
    <xf numFmtId="9" fontId="2" fillId="34" borderId="11" xfId="0" applyNumberFormat="1" applyFont="1" applyFill="1" applyBorder="1" applyAlignment="1">
      <alignment horizontal="center"/>
    </xf>
    <xf numFmtId="9" fontId="2" fillId="34" borderId="2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34" borderId="10" xfId="0" applyFont="1" applyFill="1" applyBorder="1" applyAlignment="1">
      <alignment horizontal="left" indent="1"/>
    </xf>
    <xf numFmtId="166" fontId="2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5" fontId="2" fillId="0" borderId="33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10" xfId="0" applyBorder="1" applyAlignment="1">
      <alignment horizontal="left" indent="3"/>
    </xf>
    <xf numFmtId="37" fontId="0" fillId="0" borderId="10" xfId="0" applyNumberFormat="1" applyBorder="1" applyAlignment="1">
      <alignment/>
    </xf>
    <xf numFmtId="5" fontId="2" fillId="34" borderId="10" xfId="0" applyNumberFormat="1" applyFont="1" applyFill="1" applyBorder="1" applyAlignment="1">
      <alignment/>
    </xf>
    <xf numFmtId="167" fontId="0" fillId="35" borderId="10" xfId="0" applyNumberFormat="1" applyFill="1" applyBorder="1" applyAlignment="1">
      <alignment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67" fontId="2" fillId="34" borderId="10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 indent="1"/>
    </xf>
    <xf numFmtId="0" fontId="2" fillId="34" borderId="11" xfId="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5" fontId="14" fillId="33" borderId="0" xfId="0" applyNumberFormat="1" applyFont="1" applyFill="1" applyAlignment="1">
      <alignment horizontal="center"/>
    </xf>
    <xf numFmtId="167" fontId="0" fillId="0" borderId="30" xfId="0" applyNumberFormat="1" applyBorder="1" applyAlignment="1" applyProtection="1">
      <alignment horizontal="center"/>
      <protection locked="0"/>
    </xf>
    <xf numFmtId="167" fontId="0" fillId="0" borderId="3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4" xfId="0" applyBorder="1" applyAlignment="1" applyProtection="1">
      <alignment horizontal="left" wrapText="1" indent="1"/>
      <protection locked="0"/>
    </xf>
    <xf numFmtId="0" fontId="0" fillId="0" borderId="35" xfId="0" applyBorder="1" applyAlignment="1" applyProtection="1">
      <alignment horizontal="left" wrapText="1" indent="1"/>
      <protection locked="0"/>
    </xf>
    <xf numFmtId="37" fontId="0" fillId="0" borderId="30" xfId="0" applyNumberFormat="1" applyBorder="1" applyAlignment="1" applyProtection="1">
      <alignment/>
      <protection locked="0"/>
    </xf>
    <xf numFmtId="37" fontId="0" fillId="0" borderId="31" xfId="0" applyNumberFormat="1" applyBorder="1" applyAlignment="1" applyProtection="1">
      <alignment/>
      <protection locked="0"/>
    </xf>
    <xf numFmtId="37" fontId="0" fillId="0" borderId="3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 textRotation="91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28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6" fillId="37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166" fontId="0" fillId="0" borderId="36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distributed"/>
    </xf>
    <xf numFmtId="5" fontId="0" fillId="0" borderId="10" xfId="0" applyNumberForma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0" xfId="0" applyFont="1" applyAlignment="1">
      <alignment horizontal="distributed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 indent="2"/>
    </xf>
    <xf numFmtId="37" fontId="0" fillId="0" borderId="10" xfId="0" applyNumberFormat="1" applyBorder="1" applyAlignment="1" applyProtection="1">
      <alignment horizontal="center"/>
      <protection locked="0"/>
    </xf>
    <xf numFmtId="37" fontId="0" fillId="0" borderId="28" xfId="0" applyNumberFormat="1" applyBorder="1" applyAlignment="1" applyProtection="1">
      <alignment horizontal="center"/>
      <protection locked="0"/>
    </xf>
    <xf numFmtId="37" fontId="0" fillId="0" borderId="29" xfId="0" applyNumberFormat="1" applyBorder="1" applyAlignment="1" applyProtection="1">
      <alignment horizontal="center"/>
      <protection locked="0"/>
    </xf>
    <xf numFmtId="166" fontId="2" fillId="0" borderId="37" xfId="0" applyNumberFormat="1" applyFont="1" applyBorder="1" applyAlignment="1">
      <alignment horizontal="center"/>
    </xf>
    <xf numFmtId="166" fontId="2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2" fillId="0" borderId="30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5" fillId="0" borderId="10" xfId="0" applyFont="1" applyBorder="1" applyAlignment="1">
      <alignment horizontal="left" indent="1"/>
    </xf>
    <xf numFmtId="5" fontId="0" fillId="34" borderId="10" xfId="0" applyNumberFormat="1" applyFont="1" applyFill="1" applyBorder="1" applyAlignment="1">
      <alignment/>
    </xf>
    <xf numFmtId="37" fontId="0" fillId="0" borderId="10" xfId="0" applyNumberFormat="1" applyBorder="1" applyAlignment="1">
      <alignment horizontal="center"/>
    </xf>
    <xf numFmtId="37" fontId="0" fillId="0" borderId="28" xfId="0" applyNumberFormat="1" applyBorder="1" applyAlignment="1">
      <alignment horizontal="center"/>
    </xf>
    <xf numFmtId="37" fontId="0" fillId="0" borderId="29" xfId="0" applyNumberFormat="1" applyBorder="1" applyAlignment="1">
      <alignment horizontal="center"/>
    </xf>
    <xf numFmtId="5" fontId="0" fillId="34" borderId="10" xfId="0" applyNumberFormat="1" applyFill="1" applyBorder="1" applyAlignment="1">
      <alignment/>
    </xf>
    <xf numFmtId="37" fontId="0" fillId="35" borderId="10" xfId="0" applyNumberForma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da.sm.dta_btp@otda.state.ny.us" TargetMode="External" /><Relationship Id="rId2" Type="http://schemas.openxmlformats.org/officeDocument/2006/relationships/hyperlink" Target="mailto:otda.sm.dta_btp@otda.state.ny.us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showGridLines="0" showRowColHeaders="0" showZeros="0" tabSelected="1" zoomScale="95" zoomScaleNormal="95" zoomScalePageLayoutView="0" workbookViewId="0" topLeftCell="A1">
      <selection activeCell="A1" sqref="A1"/>
    </sheetView>
  </sheetViews>
  <sheetFormatPr defaultColWidth="0" defaultRowHeight="13.5" zeroHeight="1"/>
  <cols>
    <col min="1" max="1" width="5.57421875" style="0" customWidth="1"/>
    <col min="2" max="13" width="9.57421875" style="0" customWidth="1"/>
    <col min="14" max="14" width="5.57421875" style="0" customWidth="1"/>
    <col min="15" max="16384" width="9.00390625" style="0" hidden="1" customWidth="1"/>
  </cols>
  <sheetData>
    <row r="1" spans="1:14" s="4" customFormat="1" ht="15.75">
      <c r="A1" s="32"/>
      <c r="B1" s="26"/>
      <c r="C1" s="26"/>
      <c r="D1" s="26"/>
      <c r="E1" s="26"/>
      <c r="F1" s="26"/>
      <c r="G1" s="26"/>
      <c r="H1" s="26"/>
      <c r="I1" s="26"/>
      <c r="J1" s="26"/>
      <c r="K1" s="26"/>
      <c r="L1" s="67" t="s">
        <v>222</v>
      </c>
      <c r="M1" s="68"/>
      <c r="N1" s="32"/>
    </row>
    <row r="2" spans="1:14" s="4" customFormat="1" ht="15.75">
      <c r="A2" s="32"/>
      <c r="B2" s="26"/>
      <c r="C2" s="26"/>
      <c r="D2" s="26"/>
      <c r="E2" s="26"/>
      <c r="F2" s="26"/>
      <c r="G2" s="26"/>
      <c r="H2" s="26"/>
      <c r="I2" s="26"/>
      <c r="J2" s="26"/>
      <c r="K2" s="26"/>
      <c r="L2" s="33"/>
      <c r="M2" s="34"/>
      <c r="N2" s="32"/>
    </row>
    <row r="3" spans="1:14" s="4" customFormat="1" ht="15.75">
      <c r="A3" s="32"/>
      <c r="B3" s="74" t="s">
        <v>282</v>
      </c>
      <c r="C3" s="75"/>
      <c r="D3" s="63" t="s">
        <v>296</v>
      </c>
      <c r="E3" s="64"/>
      <c r="F3" s="65"/>
      <c r="G3" s="25"/>
      <c r="H3" s="25"/>
      <c r="I3" s="25"/>
      <c r="J3" s="25"/>
      <c r="K3" s="25"/>
      <c r="L3" s="72" t="s">
        <v>297</v>
      </c>
      <c r="M3" s="73"/>
      <c r="N3" s="32"/>
    </row>
    <row r="4" spans="1:14" s="4" customFormat="1" ht="18">
      <c r="A4" s="32"/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2"/>
    </row>
    <row r="5" spans="1:14" s="4" customFormat="1" ht="15.75">
      <c r="A5" s="32"/>
      <c r="B5" s="70" t="s">
        <v>186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32"/>
    </row>
    <row r="6" spans="1:14" s="4" customFormat="1" ht="15.75">
      <c r="A6" s="32"/>
      <c r="B6" s="70" t="s">
        <v>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32"/>
    </row>
    <row r="7" spans="1:14" s="4" customFormat="1" ht="15.75">
      <c r="A7" s="3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2"/>
    </row>
    <row r="8" spans="1:14" s="4" customFormat="1" ht="18">
      <c r="A8" s="32"/>
      <c r="B8" s="69" t="s">
        <v>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32"/>
    </row>
    <row r="9" spans="1:14" s="4" customFormat="1" ht="4.5" customHeight="1">
      <c r="A9" s="32"/>
      <c r="B9" s="78"/>
      <c r="C9" s="78"/>
      <c r="D9" s="78"/>
      <c r="E9" s="78"/>
      <c r="F9" s="78"/>
      <c r="G9" s="78"/>
      <c r="N9" s="32"/>
    </row>
    <row r="10" spans="1:14" s="4" customFormat="1" ht="4.5" customHeight="1" thickBot="1">
      <c r="A10" s="32"/>
      <c r="B10" s="78"/>
      <c r="C10" s="78"/>
      <c r="D10" s="78"/>
      <c r="E10" s="78"/>
      <c r="F10" s="78"/>
      <c r="G10" s="78"/>
      <c r="N10" s="32"/>
    </row>
    <row r="11" spans="1:14" s="4" customFormat="1" ht="16.5" thickBot="1">
      <c r="A11" s="32"/>
      <c r="B11" s="76" t="s">
        <v>284</v>
      </c>
      <c r="C11" s="79"/>
      <c r="D11" s="77"/>
      <c r="E11" s="77"/>
      <c r="F11" s="76" t="s">
        <v>285</v>
      </c>
      <c r="G11" s="77"/>
      <c r="H11" s="77"/>
      <c r="I11" s="77"/>
      <c r="J11" s="76" t="s">
        <v>286</v>
      </c>
      <c r="K11" s="77"/>
      <c r="L11" s="77"/>
      <c r="M11" s="77"/>
      <c r="N11" s="32"/>
    </row>
    <row r="12" spans="1:14" s="4" customFormat="1" ht="15.75">
      <c r="A12" s="32"/>
      <c r="B12" s="47"/>
      <c r="C12" s="48"/>
      <c r="D12" s="48"/>
      <c r="E12" s="49"/>
      <c r="F12" s="56"/>
      <c r="G12" s="48"/>
      <c r="H12" s="48"/>
      <c r="I12" s="49"/>
      <c r="J12" s="56"/>
      <c r="K12" s="48"/>
      <c r="L12" s="48"/>
      <c r="M12" s="49"/>
      <c r="N12" s="32"/>
    </row>
    <row r="13" spans="1:14" s="4" customFormat="1" ht="13.5">
      <c r="A13" s="32"/>
      <c r="B13" s="50"/>
      <c r="C13" s="38"/>
      <c r="D13" s="38"/>
      <c r="E13" s="51"/>
      <c r="F13" s="50"/>
      <c r="G13" s="38"/>
      <c r="H13" s="38"/>
      <c r="I13" s="51"/>
      <c r="J13" s="50"/>
      <c r="K13" s="38"/>
      <c r="L13" s="38"/>
      <c r="M13" s="51"/>
      <c r="N13" s="32"/>
    </row>
    <row r="14" spans="1:14" s="4" customFormat="1" ht="13.5">
      <c r="A14" s="32"/>
      <c r="B14" s="50"/>
      <c r="C14" s="38"/>
      <c r="D14" s="38"/>
      <c r="E14" s="51"/>
      <c r="F14" s="50"/>
      <c r="G14" s="38"/>
      <c r="H14" s="38"/>
      <c r="I14" s="51"/>
      <c r="J14" s="50"/>
      <c r="K14" s="38"/>
      <c r="L14" s="38"/>
      <c r="M14" s="51"/>
      <c r="N14" s="32"/>
    </row>
    <row r="15" spans="1:14" s="4" customFormat="1" ht="13.5">
      <c r="A15" s="32"/>
      <c r="B15" s="50"/>
      <c r="C15" s="38"/>
      <c r="D15" s="38"/>
      <c r="E15" s="51"/>
      <c r="F15" s="50"/>
      <c r="G15" s="38"/>
      <c r="H15" s="38"/>
      <c r="I15" s="51"/>
      <c r="J15" s="50"/>
      <c r="K15" s="38"/>
      <c r="L15" s="38"/>
      <c r="M15" s="51"/>
      <c r="N15" s="32"/>
    </row>
    <row r="16" spans="1:14" s="4" customFormat="1" ht="13.5">
      <c r="A16" s="32"/>
      <c r="B16" s="50"/>
      <c r="C16" s="38"/>
      <c r="D16" s="38"/>
      <c r="E16" s="51"/>
      <c r="F16" s="50"/>
      <c r="G16" s="38"/>
      <c r="H16" s="38"/>
      <c r="I16" s="51"/>
      <c r="J16" s="50"/>
      <c r="K16" s="38"/>
      <c r="L16" s="38"/>
      <c r="M16" s="51"/>
      <c r="N16" s="32"/>
    </row>
    <row r="17" spans="1:14" s="4" customFormat="1" ht="13.5">
      <c r="A17" s="32"/>
      <c r="B17" s="50"/>
      <c r="C17" s="38"/>
      <c r="D17" s="38"/>
      <c r="E17" s="51"/>
      <c r="F17" s="50"/>
      <c r="G17" s="38"/>
      <c r="H17" s="38"/>
      <c r="I17" s="51"/>
      <c r="J17" s="50"/>
      <c r="K17" s="38"/>
      <c r="L17" s="38"/>
      <c r="M17" s="51"/>
      <c r="N17" s="32"/>
    </row>
    <row r="18" spans="1:14" s="4" customFormat="1" ht="15.75">
      <c r="A18" s="32"/>
      <c r="B18" s="52"/>
      <c r="C18" s="38"/>
      <c r="D18" s="38"/>
      <c r="E18" s="51"/>
      <c r="F18" s="50"/>
      <c r="G18" s="38"/>
      <c r="H18" s="38"/>
      <c r="I18" s="51"/>
      <c r="J18" s="50"/>
      <c r="K18" s="38"/>
      <c r="L18" s="38"/>
      <c r="M18" s="51"/>
      <c r="N18" s="32"/>
    </row>
    <row r="19" spans="1:14" s="4" customFormat="1" ht="13.5">
      <c r="A19" s="32"/>
      <c r="B19" s="50"/>
      <c r="C19" s="38"/>
      <c r="D19" s="38"/>
      <c r="E19" s="51"/>
      <c r="F19" s="50"/>
      <c r="G19" s="38"/>
      <c r="H19" s="38"/>
      <c r="I19" s="51"/>
      <c r="J19" s="50"/>
      <c r="K19" s="38"/>
      <c r="L19" s="38"/>
      <c r="M19" s="51"/>
      <c r="N19" s="32"/>
    </row>
    <row r="20" spans="1:14" s="4" customFormat="1" ht="13.5">
      <c r="A20" s="32"/>
      <c r="B20" s="50"/>
      <c r="C20" s="38"/>
      <c r="D20" s="38"/>
      <c r="E20" s="51"/>
      <c r="F20" s="50"/>
      <c r="G20" s="38"/>
      <c r="H20" s="38"/>
      <c r="I20" s="51"/>
      <c r="J20" s="50"/>
      <c r="K20" s="38"/>
      <c r="L20" s="38"/>
      <c r="M20" s="51"/>
      <c r="N20" s="32"/>
    </row>
    <row r="21" spans="1:14" s="4" customFormat="1" ht="13.5">
      <c r="A21" s="32"/>
      <c r="B21" s="50"/>
      <c r="C21" s="38"/>
      <c r="D21" s="38"/>
      <c r="E21" s="51"/>
      <c r="F21" s="50"/>
      <c r="G21" s="38"/>
      <c r="H21" s="38"/>
      <c r="I21" s="51"/>
      <c r="J21" s="50"/>
      <c r="K21" s="38"/>
      <c r="L21" s="38"/>
      <c r="M21" s="51"/>
      <c r="N21" s="32"/>
    </row>
    <row r="22" spans="1:14" s="4" customFormat="1" ht="13.5">
      <c r="A22" s="32"/>
      <c r="B22" s="50"/>
      <c r="C22" s="38"/>
      <c r="D22" s="38"/>
      <c r="E22" s="51"/>
      <c r="F22" s="50"/>
      <c r="G22" s="38"/>
      <c r="H22" s="38"/>
      <c r="I22" s="51"/>
      <c r="J22" s="50"/>
      <c r="K22" s="38"/>
      <c r="L22" s="38"/>
      <c r="M22" s="51"/>
      <c r="N22" s="32"/>
    </row>
    <row r="23" spans="1:14" s="4" customFormat="1" ht="13.5">
      <c r="A23" s="32"/>
      <c r="B23" s="50"/>
      <c r="C23" s="38"/>
      <c r="D23" s="38"/>
      <c r="E23" s="51"/>
      <c r="F23" s="50"/>
      <c r="G23" s="38"/>
      <c r="H23" s="38"/>
      <c r="I23" s="51"/>
      <c r="J23" s="50"/>
      <c r="K23" s="38"/>
      <c r="L23" s="38"/>
      <c r="M23" s="51"/>
      <c r="N23" s="32"/>
    </row>
    <row r="24" spans="1:14" s="4" customFormat="1" ht="13.5">
      <c r="A24" s="32"/>
      <c r="B24" s="50"/>
      <c r="C24" s="38"/>
      <c r="D24" s="38"/>
      <c r="E24" s="51"/>
      <c r="F24" s="50"/>
      <c r="G24" s="38"/>
      <c r="H24" s="38"/>
      <c r="I24" s="51"/>
      <c r="J24" s="50"/>
      <c r="K24" s="38"/>
      <c r="L24" s="38"/>
      <c r="M24" s="51"/>
      <c r="N24" s="32"/>
    </row>
    <row r="25" spans="1:14" s="4" customFormat="1" ht="13.5">
      <c r="A25" s="32"/>
      <c r="B25" s="50"/>
      <c r="C25" s="38"/>
      <c r="D25" s="38"/>
      <c r="E25" s="51"/>
      <c r="F25" s="50"/>
      <c r="G25" s="38"/>
      <c r="H25" s="38"/>
      <c r="I25" s="51"/>
      <c r="J25" s="50"/>
      <c r="K25" s="38"/>
      <c r="L25" s="38"/>
      <c r="M25" s="51"/>
      <c r="N25" s="32"/>
    </row>
    <row r="26" spans="1:14" s="4" customFormat="1" ht="13.5">
      <c r="A26" s="32"/>
      <c r="B26" s="50"/>
      <c r="C26" s="38"/>
      <c r="D26" s="38"/>
      <c r="E26" s="51"/>
      <c r="F26" s="50"/>
      <c r="G26" s="38"/>
      <c r="H26" s="38"/>
      <c r="I26" s="51"/>
      <c r="J26" s="50"/>
      <c r="K26" s="38"/>
      <c r="L26" s="38"/>
      <c r="M26" s="51"/>
      <c r="N26" s="32"/>
    </row>
    <row r="27" spans="1:14" s="4" customFormat="1" ht="13.5">
      <c r="A27" s="32"/>
      <c r="B27" s="50"/>
      <c r="C27" s="38"/>
      <c r="D27" s="38"/>
      <c r="E27" s="51"/>
      <c r="F27" s="50"/>
      <c r="G27" s="38"/>
      <c r="H27" s="38"/>
      <c r="I27" s="51"/>
      <c r="J27" s="50"/>
      <c r="K27" s="38"/>
      <c r="L27" s="38"/>
      <c r="M27" s="51"/>
      <c r="N27" s="32"/>
    </row>
    <row r="28" spans="1:14" s="4" customFormat="1" ht="13.5">
      <c r="A28" s="32"/>
      <c r="B28" s="50"/>
      <c r="C28" s="38"/>
      <c r="D28" s="38"/>
      <c r="E28" s="51"/>
      <c r="F28" s="50"/>
      <c r="G28" s="38"/>
      <c r="H28" s="38"/>
      <c r="I28" s="51"/>
      <c r="J28" s="50"/>
      <c r="K28" s="38"/>
      <c r="L28" s="38"/>
      <c r="M28" s="51"/>
      <c r="N28" s="32"/>
    </row>
    <row r="29" spans="1:14" s="4" customFormat="1" ht="15.75">
      <c r="A29" s="32"/>
      <c r="B29" s="52"/>
      <c r="C29" s="38"/>
      <c r="D29" s="38"/>
      <c r="E29" s="51"/>
      <c r="F29" s="50"/>
      <c r="G29" s="38"/>
      <c r="H29" s="38"/>
      <c r="I29" s="51"/>
      <c r="J29" s="50"/>
      <c r="K29" s="38"/>
      <c r="L29" s="38"/>
      <c r="M29" s="51"/>
      <c r="N29" s="32"/>
    </row>
    <row r="30" spans="1:14" s="4" customFormat="1" ht="13.5">
      <c r="A30" s="32"/>
      <c r="B30" s="50"/>
      <c r="C30" s="38"/>
      <c r="D30" s="38"/>
      <c r="E30" s="51"/>
      <c r="F30" s="50"/>
      <c r="G30" s="38"/>
      <c r="H30" s="38"/>
      <c r="I30" s="51"/>
      <c r="J30" s="50"/>
      <c r="K30" s="38"/>
      <c r="L30" s="38"/>
      <c r="M30" s="51"/>
      <c r="N30" s="32"/>
    </row>
    <row r="31" spans="1:14" s="4" customFormat="1" ht="14.25" thickBot="1">
      <c r="A31" s="32"/>
      <c r="B31" s="53"/>
      <c r="C31" s="54"/>
      <c r="D31" s="54"/>
      <c r="E31" s="55"/>
      <c r="F31" s="53"/>
      <c r="G31" s="54"/>
      <c r="H31" s="54"/>
      <c r="I31" s="55"/>
      <c r="J31" s="53"/>
      <c r="K31" s="54"/>
      <c r="L31" s="54"/>
      <c r="M31" s="55"/>
      <c r="N31" s="32"/>
    </row>
    <row r="32" spans="1:14" s="4" customFormat="1" ht="14.25" thickTop="1">
      <c r="A32" s="3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2"/>
    </row>
    <row r="33" spans="1:14" s="4" customFormat="1" ht="13.5" hidden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2"/>
    </row>
    <row r="34" spans="1:14" s="4" customFormat="1" ht="13.5" hidden="1">
      <c r="A34" s="3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2"/>
    </row>
    <row r="35" spans="1:14" s="4" customFormat="1" ht="13.5" hidden="1">
      <c r="A35" s="32"/>
      <c r="B35" s="71"/>
      <c r="C35" s="71"/>
      <c r="D35" s="29"/>
      <c r="E35" s="29"/>
      <c r="F35" s="29"/>
      <c r="G35" s="29"/>
      <c r="H35" s="29"/>
      <c r="I35" s="29"/>
      <c r="J35" s="29"/>
      <c r="K35" s="30"/>
      <c r="L35" s="66"/>
      <c r="M35" s="66"/>
      <c r="N35" s="32"/>
    </row>
    <row r="36" s="4" customFormat="1" ht="13.5" hidden="1"/>
    <row r="37" s="4" customFormat="1" ht="13.5" hidden="1"/>
    <row r="38" s="4" customFormat="1" ht="13.5" hidden="1"/>
    <row r="39" s="4" customFormat="1" ht="13.5" hidden="1"/>
    <row r="40" s="4" customFormat="1" ht="13.5" hidden="1"/>
    <row r="41" s="4" customFormat="1" ht="13.5" hidden="1"/>
    <row r="42" s="4" customFormat="1" ht="13.5" hidden="1"/>
    <row r="43" s="4" customFormat="1" ht="13.5" hidden="1"/>
    <row r="44" s="4" customFormat="1" ht="13.5" hidden="1"/>
  </sheetData>
  <sheetProtection password="F2DC" sheet="1" objects="1" scenarios="1"/>
  <mergeCells count="16">
    <mergeCell ref="J11:M11"/>
    <mergeCell ref="F11:I11"/>
    <mergeCell ref="B9:C10"/>
    <mergeCell ref="D9:E10"/>
    <mergeCell ref="F9:G10"/>
    <mergeCell ref="B11:E11"/>
    <mergeCell ref="D3:F3"/>
    <mergeCell ref="L35:M35"/>
    <mergeCell ref="L1:M1"/>
    <mergeCell ref="B8:M8"/>
    <mergeCell ref="B4:M4"/>
    <mergeCell ref="B5:M5"/>
    <mergeCell ref="B6:M6"/>
    <mergeCell ref="B35:C35"/>
    <mergeCell ref="L3:M3"/>
    <mergeCell ref="B3:C3"/>
  </mergeCells>
  <hyperlinks>
    <hyperlink ref="D3" r:id="rId1" display="otda.sm.dta_btp@otda.state.ny.us"/>
    <hyperlink ref="D3:E3" r:id="rId2" display="otda.sm.dta_btp"/>
  </hyperlinks>
  <printOptions horizontalCentered="1"/>
  <pageMargins left="0.5" right="0.5" top="0.5" bottom="0.5" header="0.5" footer="0.5"/>
  <pageSetup horizontalDpi="600" verticalDpi="600" orientation="landscape" scale="9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94"/>
  <sheetViews>
    <sheetView showGridLines="0" showRowColHeaders="0" zoomScalePageLayoutView="0" workbookViewId="0" topLeftCell="A1">
      <selection activeCell="A1" sqref="A1"/>
    </sheetView>
  </sheetViews>
  <sheetFormatPr defaultColWidth="0" defaultRowHeight="13.5" zeroHeight="1"/>
  <cols>
    <col min="1" max="1" width="12.57421875" style="0" customWidth="1"/>
    <col min="2" max="3" width="9.57421875" style="0" customWidth="1"/>
    <col min="4" max="4" width="3.57421875" style="0" customWidth="1"/>
    <col min="5" max="6" width="10.140625" style="0" customWidth="1"/>
    <col min="7" max="7" width="3.57421875" style="0" customWidth="1"/>
    <col min="8" max="9" width="10.140625" style="0" customWidth="1"/>
    <col min="10" max="10" width="12.57421875" style="0" customWidth="1"/>
    <col min="11" max="11" width="3.57421875" style="0" hidden="1" customWidth="1"/>
    <col min="12" max="16384" width="0" style="0" hidden="1" customWidth="1"/>
  </cols>
  <sheetData>
    <row r="1" spans="1:11" ht="15.75" customHeight="1">
      <c r="A1" s="4"/>
      <c r="B1" s="70" t="s">
        <v>2</v>
      </c>
      <c r="C1" s="70"/>
      <c r="D1" s="70"/>
      <c r="E1" s="70"/>
      <c r="F1" s="70"/>
      <c r="G1" s="70"/>
      <c r="H1" s="70"/>
      <c r="I1" s="70"/>
      <c r="J1" s="4"/>
      <c r="K1" s="32"/>
    </row>
    <row r="2" spans="1:11" ht="15.75" customHeight="1">
      <c r="A2" s="4"/>
      <c r="B2" s="70" t="s">
        <v>186</v>
      </c>
      <c r="C2" s="70"/>
      <c r="D2" s="70"/>
      <c r="E2" s="70"/>
      <c r="F2" s="70"/>
      <c r="G2" s="70"/>
      <c r="H2" s="70"/>
      <c r="I2" s="70"/>
      <c r="J2" s="4"/>
      <c r="K2" s="32"/>
    </row>
    <row r="3" spans="1:11" ht="15.75" customHeight="1">
      <c r="A3" s="4"/>
      <c r="B3" s="70" t="s">
        <v>1</v>
      </c>
      <c r="C3" s="70"/>
      <c r="D3" s="70"/>
      <c r="E3" s="70"/>
      <c r="F3" s="70"/>
      <c r="G3" s="70"/>
      <c r="H3" s="70"/>
      <c r="I3" s="70"/>
      <c r="J3" s="4"/>
      <c r="K3" s="32"/>
    </row>
    <row r="4" spans="1:11" ht="15.75" customHeight="1">
      <c r="A4" s="4"/>
      <c r="B4" s="3"/>
      <c r="C4" s="3"/>
      <c r="D4" s="3"/>
      <c r="E4" s="3"/>
      <c r="F4" s="3"/>
      <c r="G4" s="3"/>
      <c r="H4" s="3"/>
      <c r="I4" s="3"/>
      <c r="J4" s="4"/>
      <c r="K4" s="32"/>
    </row>
    <row r="5" spans="1:11" ht="15.75" customHeight="1">
      <c r="A5" s="4"/>
      <c r="B5" s="70" t="s">
        <v>4</v>
      </c>
      <c r="C5" s="70"/>
      <c r="D5" s="70"/>
      <c r="E5" s="70"/>
      <c r="F5" s="70"/>
      <c r="G5" s="70"/>
      <c r="H5" s="70"/>
      <c r="I5" s="70"/>
      <c r="J5" s="4"/>
      <c r="K5" s="32"/>
    </row>
    <row r="6" spans="1:1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32"/>
    </row>
    <row r="7" spans="1:11" ht="18" customHeight="1">
      <c r="A7" s="4"/>
      <c r="B7" s="84" t="s">
        <v>228</v>
      </c>
      <c r="C7" s="85"/>
      <c r="D7" s="4"/>
      <c r="E7" s="84" t="s">
        <v>238</v>
      </c>
      <c r="F7" s="85"/>
      <c r="G7" s="4"/>
      <c r="H7" s="84" t="s">
        <v>229</v>
      </c>
      <c r="I7" s="85"/>
      <c r="J7" s="4"/>
      <c r="K7" s="32"/>
    </row>
    <row r="8" spans="1:11" ht="18" customHeight="1">
      <c r="A8" s="4"/>
      <c r="B8" s="96"/>
      <c r="C8" s="97"/>
      <c r="D8" s="4"/>
      <c r="E8" s="94"/>
      <c r="F8" s="95"/>
      <c r="G8" s="4"/>
      <c r="H8" s="94"/>
      <c r="I8" s="95"/>
      <c r="J8" s="4"/>
      <c r="K8" s="32"/>
    </row>
    <row r="9" spans="1:11" ht="13.5">
      <c r="A9" s="4"/>
      <c r="B9" s="38"/>
      <c r="C9" s="4"/>
      <c r="D9" s="4"/>
      <c r="E9" s="4"/>
      <c r="F9" s="4"/>
      <c r="G9" s="4"/>
      <c r="H9" s="4"/>
      <c r="I9" s="4"/>
      <c r="J9" s="4"/>
      <c r="K9" s="32"/>
    </row>
    <row r="10" spans="1:11" ht="18" customHeight="1">
      <c r="A10" s="4"/>
      <c r="B10" s="84" t="s">
        <v>230</v>
      </c>
      <c r="C10" s="85"/>
      <c r="D10" s="4"/>
      <c r="E10" s="84" t="s">
        <v>231</v>
      </c>
      <c r="F10" s="85"/>
      <c r="G10" s="4"/>
      <c r="H10" s="4"/>
      <c r="I10" s="4"/>
      <c r="J10" s="4"/>
      <c r="K10" s="32"/>
    </row>
    <row r="11" spans="1:11" ht="18" customHeight="1">
      <c r="A11" s="4"/>
      <c r="B11" s="98"/>
      <c r="C11" s="99"/>
      <c r="D11" s="4"/>
      <c r="E11" s="100"/>
      <c r="F11" s="101"/>
      <c r="G11" s="4"/>
      <c r="H11" s="4"/>
      <c r="I11" s="4"/>
      <c r="J11" s="4"/>
      <c r="K11" s="32"/>
    </row>
    <row r="12" spans="1:11" ht="13.5">
      <c r="A12" s="4"/>
      <c r="B12" s="38"/>
      <c r="C12" s="4"/>
      <c r="D12" s="4"/>
      <c r="E12" s="4"/>
      <c r="F12" s="4"/>
      <c r="G12" s="4"/>
      <c r="H12" s="4"/>
      <c r="I12" s="4"/>
      <c r="J12" s="4"/>
      <c r="K12" s="32"/>
    </row>
    <row r="13" spans="1:11" ht="18" customHeight="1">
      <c r="A13" s="4"/>
      <c r="B13" s="102" t="s">
        <v>224</v>
      </c>
      <c r="C13" s="103"/>
      <c r="D13" s="103"/>
      <c r="E13" s="103"/>
      <c r="F13" s="104"/>
      <c r="G13" s="4"/>
      <c r="H13" s="84" t="s">
        <v>234</v>
      </c>
      <c r="I13" s="85"/>
      <c r="J13" s="4"/>
      <c r="K13" s="32"/>
    </row>
    <row r="14" spans="1:11" ht="18" customHeight="1">
      <c r="A14" s="4"/>
      <c r="B14" s="39"/>
      <c r="C14" s="40" t="s">
        <v>232</v>
      </c>
      <c r="D14" s="41"/>
      <c r="E14" s="40"/>
      <c r="F14" s="42" t="s">
        <v>233</v>
      </c>
      <c r="G14" s="4"/>
      <c r="H14" s="96"/>
      <c r="I14" s="97"/>
      <c r="J14" s="4"/>
      <c r="K14" s="32"/>
    </row>
    <row r="15" spans="1:1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32"/>
    </row>
    <row r="16" spans="1:1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32"/>
    </row>
    <row r="17" spans="1:11" ht="18" customHeight="1">
      <c r="A17" s="4"/>
      <c r="B17" s="84" t="s">
        <v>235</v>
      </c>
      <c r="C17" s="85"/>
      <c r="D17" s="89"/>
      <c r="E17" s="90"/>
      <c r="F17" s="90"/>
      <c r="G17" s="90"/>
      <c r="H17" s="90"/>
      <c r="I17" s="91"/>
      <c r="J17" s="4"/>
      <c r="K17" s="32"/>
    </row>
    <row r="18" spans="1:1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32"/>
    </row>
    <row r="19" spans="1:1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32"/>
    </row>
    <row r="20" spans="1:1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32"/>
    </row>
    <row r="21" spans="1:11" ht="18" customHeight="1">
      <c r="A21" s="4"/>
      <c r="B21" s="84" t="s">
        <v>236</v>
      </c>
      <c r="C21" s="85"/>
      <c r="D21" s="89"/>
      <c r="E21" s="90"/>
      <c r="F21" s="90"/>
      <c r="G21" s="90"/>
      <c r="H21" s="90"/>
      <c r="I21" s="91"/>
      <c r="J21" s="4"/>
      <c r="K21" s="32"/>
    </row>
    <row r="22" spans="1:11" ht="18" customHeight="1">
      <c r="A22" s="4"/>
      <c r="B22" s="84" t="s">
        <v>239</v>
      </c>
      <c r="C22" s="85"/>
      <c r="D22" s="87"/>
      <c r="E22" s="88"/>
      <c r="F22" s="88"/>
      <c r="G22" s="93" t="s">
        <v>223</v>
      </c>
      <c r="H22" s="93"/>
      <c r="I22" s="43"/>
      <c r="J22" s="4"/>
      <c r="K22" s="32"/>
    </row>
    <row r="23" spans="1:11" ht="18" customHeight="1">
      <c r="A23" s="4"/>
      <c r="B23" s="84" t="s">
        <v>237</v>
      </c>
      <c r="C23" s="85"/>
      <c r="D23" s="92"/>
      <c r="E23" s="90"/>
      <c r="F23" s="90"/>
      <c r="G23" s="90"/>
      <c r="H23" s="90"/>
      <c r="I23" s="91"/>
      <c r="J23" s="4"/>
      <c r="K23" s="32"/>
    </row>
    <row r="24" spans="1:1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32"/>
    </row>
    <row r="25" spans="1:11" ht="14.2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32"/>
    </row>
    <row r="26" spans="1:11" ht="14.25" thickTop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2"/>
    </row>
    <row r="27" spans="1:11" ht="13.5">
      <c r="A27" s="4"/>
      <c r="B27" s="86" t="s">
        <v>240</v>
      </c>
      <c r="C27" s="86"/>
      <c r="D27" s="4"/>
      <c r="E27" s="4"/>
      <c r="F27" s="4"/>
      <c r="G27" s="4"/>
      <c r="H27" s="4"/>
      <c r="I27" s="4"/>
      <c r="J27" s="4"/>
      <c r="K27" s="32"/>
    </row>
    <row r="28" spans="1:1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32"/>
    </row>
    <row r="29" spans="1:11" ht="18" customHeight="1">
      <c r="A29" s="4"/>
      <c r="B29" s="80" t="s">
        <v>241</v>
      </c>
      <c r="C29" s="81"/>
      <c r="D29" s="4"/>
      <c r="E29" s="4"/>
      <c r="F29" s="4"/>
      <c r="G29" s="4"/>
      <c r="H29" s="4"/>
      <c r="I29" s="4"/>
      <c r="J29" s="4"/>
      <c r="K29" s="32"/>
    </row>
    <row r="30" spans="1:11" ht="18" customHeight="1">
      <c r="A30" s="4"/>
      <c r="B30" s="82"/>
      <c r="C30" s="83"/>
      <c r="D30" s="4"/>
      <c r="E30" s="4"/>
      <c r="F30" s="4"/>
      <c r="G30" s="4"/>
      <c r="H30" s="4"/>
      <c r="I30" s="4"/>
      <c r="J30" s="4"/>
      <c r="K30" s="32"/>
    </row>
    <row r="31" spans="1:1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32"/>
    </row>
    <row r="32" spans="1:11" ht="13.5" hidden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5" spans="2:9" ht="13.5" hidden="1">
      <c r="B35" t="s">
        <v>5</v>
      </c>
      <c r="D35" t="s">
        <v>242</v>
      </c>
      <c r="F35" t="s">
        <v>244</v>
      </c>
      <c r="H35" t="s">
        <v>246</v>
      </c>
      <c r="I35" t="s">
        <v>247</v>
      </c>
    </row>
    <row r="36" spans="2:9" ht="13.5" hidden="1">
      <c r="B36" t="s">
        <v>6</v>
      </c>
      <c r="D36">
        <v>10</v>
      </c>
      <c r="F36" s="35" t="s">
        <v>245</v>
      </c>
      <c r="G36" s="57" t="s">
        <v>287</v>
      </c>
      <c r="H36" s="36" t="b">
        <v>0</v>
      </c>
      <c r="I36" t="s">
        <v>248</v>
      </c>
    </row>
    <row r="37" spans="2:9" ht="13.5" hidden="1">
      <c r="B37" t="s">
        <v>8</v>
      </c>
      <c r="F37" s="35">
        <v>2</v>
      </c>
      <c r="G37" s="57" t="s">
        <v>288</v>
      </c>
      <c r="H37" s="36" t="b">
        <v>0</v>
      </c>
      <c r="I37" t="s">
        <v>249</v>
      </c>
    </row>
    <row r="38" spans="2:9" ht="13.5" hidden="1">
      <c r="B38" t="s">
        <v>7</v>
      </c>
      <c r="F38" s="35">
        <v>3</v>
      </c>
      <c r="I38" t="s">
        <v>250</v>
      </c>
    </row>
    <row r="39" spans="2:6" ht="13.5" hidden="1">
      <c r="B39" t="s">
        <v>9</v>
      </c>
      <c r="F39" s="35">
        <v>4</v>
      </c>
    </row>
    <row r="40" spans="2:6" ht="13.5" hidden="1">
      <c r="B40" t="s">
        <v>10</v>
      </c>
      <c r="F40" s="35">
        <v>5</v>
      </c>
    </row>
    <row r="41" spans="2:6" ht="13.5" hidden="1">
      <c r="B41" t="s">
        <v>11</v>
      </c>
      <c r="F41" s="35">
        <v>6</v>
      </c>
    </row>
    <row r="42" spans="2:6" ht="13.5" hidden="1">
      <c r="B42" t="s">
        <v>12</v>
      </c>
      <c r="F42" s="35">
        <v>7</v>
      </c>
    </row>
    <row r="43" spans="2:6" ht="13.5" hidden="1">
      <c r="B43" t="s">
        <v>13</v>
      </c>
      <c r="F43" s="35">
        <v>8</v>
      </c>
    </row>
    <row r="44" spans="2:6" ht="13.5" hidden="1">
      <c r="B44" t="s">
        <v>14</v>
      </c>
      <c r="F44" s="35">
        <v>9</v>
      </c>
    </row>
    <row r="45" spans="2:6" ht="13.5" hidden="1">
      <c r="B45" t="s">
        <v>15</v>
      </c>
      <c r="F45" s="35">
        <v>10</v>
      </c>
    </row>
    <row r="46" ht="13.5" hidden="1">
      <c r="B46" t="s">
        <v>16</v>
      </c>
    </row>
    <row r="47" ht="13.5" hidden="1">
      <c r="B47" t="s">
        <v>17</v>
      </c>
    </row>
    <row r="48" ht="13.5" hidden="1">
      <c r="B48" t="s">
        <v>18</v>
      </c>
    </row>
    <row r="49" ht="13.5" hidden="1">
      <c r="B49" t="s">
        <v>19</v>
      </c>
    </row>
    <row r="50" ht="13.5" hidden="1">
      <c r="B50" t="s">
        <v>20</v>
      </c>
    </row>
    <row r="51" ht="13.5" hidden="1">
      <c r="B51" t="s">
        <v>21</v>
      </c>
    </row>
    <row r="52" ht="13.5" hidden="1">
      <c r="B52" t="s">
        <v>22</v>
      </c>
    </row>
    <row r="53" ht="13.5" hidden="1">
      <c r="B53" t="s">
        <v>243</v>
      </c>
    </row>
    <row r="54" ht="13.5" hidden="1">
      <c r="B54" t="s">
        <v>23</v>
      </c>
    </row>
    <row r="55" ht="13.5" hidden="1">
      <c r="B55" t="s">
        <v>24</v>
      </c>
    </row>
    <row r="56" ht="13.5" hidden="1">
      <c r="B56" t="s">
        <v>25</v>
      </c>
    </row>
    <row r="57" ht="13.5" hidden="1">
      <c r="B57" t="s">
        <v>26</v>
      </c>
    </row>
    <row r="58" ht="13.5" hidden="1">
      <c r="B58" t="s">
        <v>27</v>
      </c>
    </row>
    <row r="59" ht="13.5" hidden="1">
      <c r="B59" t="s">
        <v>28</v>
      </c>
    </row>
    <row r="60" ht="13.5" hidden="1">
      <c r="B60" t="s">
        <v>29</v>
      </c>
    </row>
    <row r="61" ht="13.5" hidden="1">
      <c r="B61" t="s">
        <v>30</v>
      </c>
    </row>
    <row r="62" ht="13.5" hidden="1">
      <c r="B62" t="s">
        <v>31</v>
      </c>
    </row>
    <row r="63" ht="13.5" hidden="1">
      <c r="B63" t="s">
        <v>32</v>
      </c>
    </row>
    <row r="64" ht="13.5" hidden="1">
      <c r="B64" t="s">
        <v>33</v>
      </c>
    </row>
    <row r="65" ht="13.5" hidden="1">
      <c r="B65" t="s">
        <v>34</v>
      </c>
    </row>
    <row r="66" ht="13.5" hidden="1">
      <c r="B66" t="s">
        <v>35</v>
      </c>
    </row>
    <row r="67" ht="13.5" hidden="1">
      <c r="B67" t="s">
        <v>36</v>
      </c>
    </row>
    <row r="68" ht="13.5" hidden="1">
      <c r="B68" t="s">
        <v>37</v>
      </c>
    </row>
    <row r="69" ht="13.5" hidden="1">
      <c r="B69" t="s">
        <v>38</v>
      </c>
    </row>
    <row r="70" ht="13.5" hidden="1">
      <c r="B70" t="s">
        <v>39</v>
      </c>
    </row>
    <row r="71" ht="13.5" hidden="1">
      <c r="B71" t="s">
        <v>40</v>
      </c>
    </row>
    <row r="72" ht="13.5" hidden="1">
      <c r="B72" t="s">
        <v>41</v>
      </c>
    </row>
    <row r="73" ht="13.5" hidden="1">
      <c r="B73" t="s">
        <v>42</v>
      </c>
    </row>
    <row r="74" ht="13.5" hidden="1">
      <c r="B74" t="s">
        <v>43</v>
      </c>
    </row>
    <row r="75" ht="13.5" hidden="1">
      <c r="B75" t="s">
        <v>44</v>
      </c>
    </row>
    <row r="76" ht="13.5" hidden="1">
      <c r="B76" t="s">
        <v>46</v>
      </c>
    </row>
    <row r="77" ht="13.5" hidden="1">
      <c r="B77" t="s">
        <v>47</v>
      </c>
    </row>
    <row r="78" ht="13.5" hidden="1">
      <c r="B78" t="s">
        <v>48</v>
      </c>
    </row>
    <row r="79" ht="13.5" hidden="1">
      <c r="B79" t="s">
        <v>49</v>
      </c>
    </row>
    <row r="80" ht="13.5" hidden="1">
      <c r="B80" t="s">
        <v>50</v>
      </c>
    </row>
    <row r="81" ht="13.5" hidden="1">
      <c r="B81" t="s">
        <v>45</v>
      </c>
    </row>
    <row r="82" ht="13.5" hidden="1">
      <c r="B82" t="s">
        <v>51</v>
      </c>
    </row>
    <row r="83" ht="13.5" hidden="1">
      <c r="B83" t="s">
        <v>52</v>
      </c>
    </row>
    <row r="84" ht="13.5" hidden="1">
      <c r="B84" t="s">
        <v>53</v>
      </c>
    </row>
    <row r="85" ht="13.5" hidden="1">
      <c r="B85" t="s">
        <v>54</v>
      </c>
    </row>
    <row r="86" ht="13.5" hidden="1">
      <c r="B86" t="s">
        <v>55</v>
      </c>
    </row>
    <row r="87" ht="13.5" hidden="1">
      <c r="B87" t="s">
        <v>56</v>
      </c>
    </row>
    <row r="88" ht="13.5" hidden="1">
      <c r="B88" t="s">
        <v>57</v>
      </c>
    </row>
    <row r="89" ht="13.5" hidden="1">
      <c r="B89" t="s">
        <v>58</v>
      </c>
    </row>
    <row r="90" ht="13.5" hidden="1">
      <c r="B90" t="s">
        <v>59</v>
      </c>
    </row>
    <row r="91" ht="13.5" hidden="1">
      <c r="B91" t="s">
        <v>60</v>
      </c>
    </row>
    <row r="92" ht="13.5" hidden="1">
      <c r="B92" t="s">
        <v>61</v>
      </c>
    </row>
    <row r="93" ht="13.5" hidden="1">
      <c r="B93" t="s">
        <v>62</v>
      </c>
    </row>
    <row r="94" ht="13.5" hidden="1">
      <c r="B94">
        <f>COUNTA(B36:B93)</f>
        <v>58</v>
      </c>
    </row>
  </sheetData>
  <sheetProtection password="F2DC" sheet="1" objects="1" scenarios="1"/>
  <mergeCells count="29">
    <mergeCell ref="B17:C17"/>
    <mergeCell ref="B1:I1"/>
    <mergeCell ref="B2:I2"/>
    <mergeCell ref="B3:I3"/>
    <mergeCell ref="B5:I5"/>
    <mergeCell ref="B11:C11"/>
    <mergeCell ref="E11:F11"/>
    <mergeCell ref="B13:F13"/>
    <mergeCell ref="B10:C10"/>
    <mergeCell ref="E10:F10"/>
    <mergeCell ref="B7:C7"/>
    <mergeCell ref="B8:C8"/>
    <mergeCell ref="E7:F7"/>
    <mergeCell ref="E8:F8"/>
    <mergeCell ref="D22:F22"/>
    <mergeCell ref="D21:I21"/>
    <mergeCell ref="D23:I23"/>
    <mergeCell ref="G22:H22"/>
    <mergeCell ref="H13:I13"/>
    <mergeCell ref="H7:I7"/>
    <mergeCell ref="H8:I8"/>
    <mergeCell ref="H14:I14"/>
    <mergeCell ref="D17:I17"/>
    <mergeCell ref="B29:C29"/>
    <mergeCell ref="B30:C30"/>
    <mergeCell ref="B21:C21"/>
    <mergeCell ref="B22:C22"/>
    <mergeCell ref="B23:C23"/>
    <mergeCell ref="B27:C27"/>
  </mergeCells>
  <dataValidations count="4">
    <dataValidation type="list" allowBlank="1" showInputMessage="1" showErrorMessage="1" sqref="B8:C8">
      <formula1>$B$36:$B$93</formula1>
    </dataValidation>
    <dataValidation type="list" allowBlank="1" showInputMessage="1" showErrorMessage="1" sqref="B11:C11">
      <formula1>$F$36:$F$45</formula1>
    </dataValidation>
    <dataValidation type="list" allowBlank="1" showInputMessage="1" showErrorMessage="1" promptTitle="Type of Revision" prompt="Select the type of revision only if this plan is an amendment to a previously approved plan." sqref="H14:I14">
      <formula1>$I$36:$I$38</formula1>
    </dataValidation>
    <dataValidation type="textLength" operator="equal" allowBlank="1" showInputMessage="1" showErrorMessage="1" errorTitle="Contact Phone" error="Enter the contact phone number as 10 digits - area code and phone number - without any dashes or parenthesis.  If applicable, enter the extension in the extension field." sqref="D22:F22">
      <formula1>D36</formula1>
    </dataValidation>
  </dataValidations>
  <printOptions horizontalCentered="1"/>
  <pageMargins left="0.5" right="0.5" top="0.5" bottom="0.5" header="0.5" footer="0.5"/>
  <pageSetup horizontalDpi="600" verticalDpi="600" orientation="portrait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55"/>
  <sheetViews>
    <sheetView showGridLines="0" showRowColHeaders="0" zoomScale="95" zoomScaleNormal="9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0" defaultRowHeight="13.5" zeroHeight="1"/>
  <cols>
    <col min="1" max="1" width="1.57421875" style="0" customWidth="1"/>
    <col min="2" max="5" width="7.57421875" style="0" customWidth="1"/>
    <col min="6" max="8" width="7.140625" style="0" customWidth="1"/>
    <col min="9" max="9" width="8.140625" style="0" customWidth="1"/>
    <col min="10" max="19" width="7.140625" style="0" customWidth="1"/>
    <col min="20" max="20" width="1.57421875" style="0" customWidth="1"/>
    <col min="21" max="21" width="9.00390625" style="0" hidden="1" customWidth="1"/>
    <col min="22" max="23" width="10.57421875" style="0" hidden="1" customWidth="1"/>
    <col min="24" max="16384" width="9.00390625" style="0" hidden="1" customWidth="1"/>
  </cols>
  <sheetData>
    <row r="1" spans="1:20" ht="15.75">
      <c r="A1" s="3"/>
      <c r="B1" s="70" t="s">
        <v>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3"/>
    </row>
    <row r="2" spans="1:20" ht="15.75">
      <c r="A2" s="3"/>
      <c r="B2" s="70" t="s">
        <v>186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"/>
    </row>
    <row r="3" spans="1:20" ht="15.75">
      <c r="A3" s="3"/>
      <c r="B3" s="70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3"/>
    </row>
    <row r="4" spans="1:20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3"/>
      <c r="B5" s="70" t="s">
        <v>67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4"/>
    </row>
    <row r="6" spans="1:20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2" ht="18" customHeight="1">
      <c r="A7" s="4"/>
      <c r="B7" s="109" t="s">
        <v>64</v>
      </c>
      <c r="C7" s="109"/>
      <c r="D7" s="110">
        <f>IF(District!B8="","",District!B8)</f>
      </c>
      <c r="E7" s="110"/>
      <c r="F7" s="4"/>
      <c r="G7" s="4"/>
      <c r="H7" s="125" t="s">
        <v>251</v>
      </c>
      <c r="I7" s="126"/>
      <c r="J7" s="151">
        <f>IF(District!E8="","",District!E8)</f>
      </c>
      <c r="K7" s="129"/>
      <c r="L7" s="4"/>
      <c r="M7" s="4"/>
      <c r="N7" s="122" t="s">
        <v>68</v>
      </c>
      <c r="O7" s="122"/>
      <c r="P7" s="122"/>
      <c r="Q7" s="120">
        <f>IF(L52=0,"",L52)</f>
      </c>
      <c r="R7" s="121"/>
      <c r="S7" s="4"/>
      <c r="T7" s="4"/>
      <c r="V7" t="s">
        <v>215</v>
      </c>
    </row>
    <row r="8" spans="1:22" ht="18" customHeight="1">
      <c r="A8" s="4"/>
      <c r="B8" s="109" t="s">
        <v>214</v>
      </c>
      <c r="C8" s="109"/>
      <c r="D8" s="110">
        <f>IF(District!B11="","",District!B11)</f>
      </c>
      <c r="E8" s="110"/>
      <c r="F8" s="4"/>
      <c r="G8" s="4"/>
      <c r="H8" s="125" t="s">
        <v>209</v>
      </c>
      <c r="I8" s="126"/>
      <c r="J8" s="151">
        <f>IF(District!H8="","",District!H8)</f>
      </c>
      <c r="K8" s="129"/>
      <c r="L8" s="4"/>
      <c r="M8" s="4"/>
      <c r="N8" s="122" t="s">
        <v>69</v>
      </c>
      <c r="O8" s="122"/>
      <c r="P8" s="122"/>
      <c r="Q8" s="120">
        <f>IF(V8=0,0,V8)</f>
        <v>0</v>
      </c>
      <c r="R8" s="121"/>
      <c r="S8" s="4"/>
      <c r="T8" s="4"/>
      <c r="V8" s="22">
        <f>+District!E8+District!H8-'Alloc Dates'!L52</f>
        <v>0</v>
      </c>
    </row>
    <row r="9" spans="1:20" ht="18" customHeight="1">
      <c r="A9" s="4"/>
      <c r="B9" s="109" t="s">
        <v>226</v>
      </c>
      <c r="C9" s="109"/>
      <c r="D9" s="110">
        <f>IF(District!H14="","",District!H14)</f>
      </c>
      <c r="E9" s="110"/>
      <c r="F9" s="4"/>
      <c r="G9" s="4"/>
      <c r="H9" s="125" t="s">
        <v>135</v>
      </c>
      <c r="I9" s="126"/>
      <c r="J9" s="151">
        <f>IF(District!E8="","",District!E8+District!H8)</f>
      </c>
      <c r="K9" s="129"/>
      <c r="L9" s="4"/>
      <c r="M9" s="4"/>
      <c r="N9" s="4"/>
      <c r="O9" s="4"/>
      <c r="P9" s="4"/>
      <c r="Q9" s="4"/>
      <c r="R9" s="4"/>
      <c r="S9" s="4"/>
      <c r="T9" s="4"/>
    </row>
    <row r="10" spans="1:20" ht="18" customHeight="1">
      <c r="A10" s="4"/>
      <c r="B10" s="125" t="s">
        <v>66</v>
      </c>
      <c r="C10" s="126"/>
      <c r="D10" s="80">
        <f>IF(District!H36=TRUE,"yes","")</f>
      </c>
      <c r="E10" s="129"/>
      <c r="F10" s="4"/>
      <c r="G10" s="4"/>
      <c r="H10" s="125" t="s">
        <v>65</v>
      </c>
      <c r="I10" s="126"/>
      <c r="J10" s="127">
        <f>IF(District!E11="","",District!E11)</f>
      </c>
      <c r="K10" s="128"/>
      <c r="L10" s="4"/>
      <c r="M10" s="4"/>
      <c r="N10" s="122" t="s">
        <v>63</v>
      </c>
      <c r="O10" s="122"/>
      <c r="P10" s="124"/>
      <c r="Q10" s="123">
        <f>IF(District!B30="","",District!B30)</f>
      </c>
      <c r="R10" s="124"/>
      <c r="S10" s="4"/>
      <c r="T10" s="4"/>
    </row>
    <row r="11" spans="1:20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8" ht="18" customHeight="1">
      <c r="A13" s="4"/>
      <c r="B13" s="118" t="s">
        <v>70</v>
      </c>
      <c r="C13" s="118"/>
      <c r="D13" s="118"/>
      <c r="E13" s="118"/>
      <c r="F13" s="118"/>
      <c r="G13" s="118"/>
      <c r="H13" s="118"/>
      <c r="I13" s="118"/>
      <c r="J13" s="118" t="s">
        <v>71</v>
      </c>
      <c r="K13" s="118"/>
      <c r="L13" s="118" t="s">
        <v>72</v>
      </c>
      <c r="M13" s="118"/>
      <c r="N13" s="118" t="s">
        <v>73</v>
      </c>
      <c r="O13" s="118"/>
      <c r="P13" s="131" t="s">
        <v>74</v>
      </c>
      <c r="Q13" s="131"/>
      <c r="R13" s="131" t="s">
        <v>75</v>
      </c>
      <c r="S13" s="131"/>
      <c r="T13" s="4"/>
      <c r="V13" s="10" t="s">
        <v>133</v>
      </c>
      <c r="W13" s="10" t="s">
        <v>134</v>
      </c>
      <c r="Y13" s="152" t="s">
        <v>289</v>
      </c>
      <c r="Z13" s="152" t="s">
        <v>290</v>
      </c>
      <c r="AA13" s="152" t="s">
        <v>291</v>
      </c>
      <c r="AB13" s="152" t="s">
        <v>292</v>
      </c>
    </row>
    <row r="14" spans="1:28" ht="18" customHeight="1">
      <c r="A14" s="4"/>
      <c r="B14" s="8" t="s">
        <v>76</v>
      </c>
      <c r="C14" s="117" t="s">
        <v>106</v>
      </c>
      <c r="D14" s="117"/>
      <c r="E14" s="117"/>
      <c r="F14" s="117"/>
      <c r="G14" s="117"/>
      <c r="H14" s="117"/>
      <c r="I14" s="117"/>
      <c r="J14" s="119">
        <f>SUM(J15:K20)</f>
        <v>0</v>
      </c>
      <c r="K14" s="119"/>
      <c r="L14" s="119">
        <f>SUM(L15:M20)</f>
        <v>0</v>
      </c>
      <c r="M14" s="119"/>
      <c r="N14" s="134">
        <f>IF(District!$E$8="","",+ROUND('Alloc Dates'!L14/$J$9,2))</f>
      </c>
      <c r="O14" s="135"/>
      <c r="P14" s="130"/>
      <c r="Q14" s="130"/>
      <c r="R14" s="130"/>
      <c r="S14" s="130"/>
      <c r="T14" s="4"/>
      <c r="V14" s="9"/>
      <c r="W14" s="9"/>
      <c r="Y14" s="152"/>
      <c r="Z14" s="152"/>
      <c r="AA14" s="152"/>
      <c r="AB14" s="152"/>
    </row>
    <row r="15" spans="1:28" ht="18" customHeight="1">
      <c r="A15" s="4"/>
      <c r="B15" s="7" t="s">
        <v>77</v>
      </c>
      <c r="C15" s="137" t="s">
        <v>110</v>
      </c>
      <c r="D15" s="137"/>
      <c r="E15" s="137"/>
      <c r="F15" s="137"/>
      <c r="G15" s="137"/>
      <c r="H15" s="137"/>
      <c r="I15" s="137"/>
      <c r="J15" s="138"/>
      <c r="K15" s="138"/>
      <c r="L15" s="132"/>
      <c r="M15" s="132"/>
      <c r="N15" s="133"/>
      <c r="O15" s="133"/>
      <c r="P15" s="136"/>
      <c r="Q15" s="136"/>
      <c r="R15" s="136"/>
      <c r="S15" s="136"/>
      <c r="T15" s="4"/>
      <c r="V15" s="6" t="b">
        <f>IF(L15&gt;J15,FALSE,TRUE)</f>
        <v>1</v>
      </c>
      <c r="W15" s="6" t="b">
        <f>IF(P15&gt;R15,FALSE,TRUE)</f>
        <v>1</v>
      </c>
      <c r="Y15" s="60">
        <v>38990</v>
      </c>
      <c r="Z15" s="60">
        <v>39172</v>
      </c>
      <c r="AA15" s="60">
        <v>38990</v>
      </c>
      <c r="AB15" s="60">
        <v>39172</v>
      </c>
    </row>
    <row r="16" spans="1:23" ht="18" customHeight="1">
      <c r="A16" s="4"/>
      <c r="B16" s="7" t="s">
        <v>78</v>
      </c>
      <c r="C16" s="137" t="s">
        <v>111</v>
      </c>
      <c r="D16" s="137"/>
      <c r="E16" s="137"/>
      <c r="F16" s="137"/>
      <c r="G16" s="137"/>
      <c r="H16" s="137"/>
      <c r="I16" s="137"/>
      <c r="J16" s="138"/>
      <c r="K16" s="138"/>
      <c r="L16" s="132"/>
      <c r="M16" s="132"/>
      <c r="N16" s="133"/>
      <c r="O16" s="133"/>
      <c r="P16" s="136"/>
      <c r="Q16" s="136"/>
      <c r="R16" s="136"/>
      <c r="S16" s="136"/>
      <c r="T16" s="4"/>
      <c r="V16" s="6" t="b">
        <f aca="true" t="shared" si="0" ref="V16:V26">IF(L16&gt;J16,FALSE,TRUE)</f>
        <v>1</v>
      </c>
      <c r="W16" s="6" t="b">
        <f aca="true" t="shared" si="1" ref="W16:W34">IF(P16&gt;R16,FALSE,TRUE)</f>
        <v>1</v>
      </c>
    </row>
    <row r="17" spans="1:23" ht="18" customHeight="1">
      <c r="A17" s="4"/>
      <c r="B17" s="7" t="s">
        <v>79</v>
      </c>
      <c r="C17" s="137" t="s">
        <v>112</v>
      </c>
      <c r="D17" s="137"/>
      <c r="E17" s="137"/>
      <c r="F17" s="137"/>
      <c r="G17" s="137"/>
      <c r="H17" s="137"/>
      <c r="I17" s="137"/>
      <c r="J17" s="138"/>
      <c r="K17" s="138"/>
      <c r="L17" s="132"/>
      <c r="M17" s="132"/>
      <c r="N17" s="133"/>
      <c r="O17" s="133"/>
      <c r="P17" s="136"/>
      <c r="Q17" s="136"/>
      <c r="R17" s="136"/>
      <c r="S17" s="136"/>
      <c r="T17" s="4"/>
      <c r="V17" s="6" t="b">
        <f t="shared" si="0"/>
        <v>1</v>
      </c>
      <c r="W17" s="6" t="b">
        <f t="shared" si="1"/>
        <v>1</v>
      </c>
    </row>
    <row r="18" spans="1:23" ht="18" customHeight="1">
      <c r="A18" s="4"/>
      <c r="B18" s="7" t="s">
        <v>80</v>
      </c>
      <c r="C18" s="137" t="s">
        <v>113</v>
      </c>
      <c r="D18" s="137"/>
      <c r="E18" s="137"/>
      <c r="F18" s="137"/>
      <c r="G18" s="137"/>
      <c r="H18" s="137"/>
      <c r="I18" s="137"/>
      <c r="J18" s="138"/>
      <c r="K18" s="138"/>
      <c r="L18" s="132"/>
      <c r="M18" s="132"/>
      <c r="N18" s="133"/>
      <c r="O18" s="133"/>
      <c r="P18" s="136"/>
      <c r="Q18" s="136"/>
      <c r="R18" s="136"/>
      <c r="S18" s="136"/>
      <c r="T18" s="4"/>
      <c r="V18" s="6" t="b">
        <f t="shared" si="0"/>
        <v>1</v>
      </c>
      <c r="W18" s="6" t="b">
        <f t="shared" si="1"/>
        <v>1</v>
      </c>
    </row>
    <row r="19" spans="1:23" ht="18" customHeight="1">
      <c r="A19" s="4"/>
      <c r="B19" s="7" t="s">
        <v>81</v>
      </c>
      <c r="C19" s="137" t="s">
        <v>114</v>
      </c>
      <c r="D19" s="137"/>
      <c r="E19" s="137"/>
      <c r="F19" s="137"/>
      <c r="G19" s="137"/>
      <c r="H19" s="137"/>
      <c r="I19" s="137"/>
      <c r="J19" s="138"/>
      <c r="K19" s="138"/>
      <c r="L19" s="132"/>
      <c r="M19" s="132"/>
      <c r="N19" s="133"/>
      <c r="O19" s="133"/>
      <c r="P19" s="136"/>
      <c r="Q19" s="136"/>
      <c r="R19" s="136"/>
      <c r="S19" s="136"/>
      <c r="T19" s="4"/>
      <c r="V19" s="6" t="b">
        <f t="shared" si="0"/>
        <v>1</v>
      </c>
      <c r="W19" s="6" t="b">
        <f t="shared" si="1"/>
        <v>1</v>
      </c>
    </row>
    <row r="20" spans="1:23" ht="18" customHeight="1">
      <c r="A20" s="4"/>
      <c r="B20" s="7" t="s">
        <v>82</v>
      </c>
      <c r="C20" s="137" t="s">
        <v>115</v>
      </c>
      <c r="D20" s="137"/>
      <c r="E20" s="137"/>
      <c r="F20" s="137"/>
      <c r="G20" s="137"/>
      <c r="H20" s="137"/>
      <c r="I20" s="137"/>
      <c r="J20" s="138"/>
      <c r="K20" s="138"/>
      <c r="L20" s="132"/>
      <c r="M20" s="132"/>
      <c r="N20" s="133"/>
      <c r="O20" s="133"/>
      <c r="P20" s="136"/>
      <c r="Q20" s="136"/>
      <c r="R20" s="136"/>
      <c r="S20" s="136"/>
      <c r="T20" s="4"/>
      <c r="V20" s="6" t="b">
        <f t="shared" si="0"/>
        <v>1</v>
      </c>
      <c r="W20" s="6" t="b">
        <f t="shared" si="1"/>
        <v>1</v>
      </c>
    </row>
    <row r="21" spans="1:23" ht="18" customHeight="1">
      <c r="A21" s="4"/>
      <c r="B21" s="8" t="s">
        <v>83</v>
      </c>
      <c r="C21" s="117" t="s">
        <v>107</v>
      </c>
      <c r="D21" s="117"/>
      <c r="E21" s="117"/>
      <c r="F21" s="117"/>
      <c r="G21" s="117"/>
      <c r="H21" s="117"/>
      <c r="I21" s="117"/>
      <c r="J21" s="119">
        <f>SUM(J22:K23)</f>
        <v>0</v>
      </c>
      <c r="K21" s="119"/>
      <c r="L21" s="119">
        <f>SUM(L22:M23)</f>
        <v>0</v>
      </c>
      <c r="M21" s="119"/>
      <c r="N21" s="134">
        <f>IF(District!$E$8="","",+ROUND('Alloc Dates'!L21/$J$9,2))</f>
      </c>
      <c r="O21" s="135"/>
      <c r="P21" s="130"/>
      <c r="Q21" s="130"/>
      <c r="R21" s="130"/>
      <c r="S21" s="130"/>
      <c r="T21" s="4"/>
      <c r="V21" s="9"/>
      <c r="W21" s="9"/>
    </row>
    <row r="22" spans="1:23" ht="18" customHeight="1">
      <c r="A22" s="4"/>
      <c r="B22" s="7" t="s">
        <v>84</v>
      </c>
      <c r="C22" s="137" t="s">
        <v>116</v>
      </c>
      <c r="D22" s="137"/>
      <c r="E22" s="137"/>
      <c r="F22" s="137"/>
      <c r="G22" s="137"/>
      <c r="H22" s="137"/>
      <c r="I22" s="137"/>
      <c r="J22" s="138"/>
      <c r="K22" s="138"/>
      <c r="L22" s="132"/>
      <c r="M22" s="132"/>
      <c r="N22" s="133"/>
      <c r="O22" s="133"/>
      <c r="P22" s="136"/>
      <c r="Q22" s="136"/>
      <c r="R22" s="136"/>
      <c r="S22" s="136"/>
      <c r="T22" s="4"/>
      <c r="V22" s="6" t="b">
        <f t="shared" si="0"/>
        <v>1</v>
      </c>
      <c r="W22" s="6" t="b">
        <f t="shared" si="1"/>
        <v>1</v>
      </c>
    </row>
    <row r="23" spans="1:23" ht="18" customHeight="1">
      <c r="A23" s="4"/>
      <c r="B23" s="7" t="s">
        <v>85</v>
      </c>
      <c r="C23" s="137" t="s">
        <v>117</v>
      </c>
      <c r="D23" s="137"/>
      <c r="E23" s="137"/>
      <c r="F23" s="137"/>
      <c r="G23" s="137"/>
      <c r="H23" s="137"/>
      <c r="I23" s="137"/>
      <c r="J23" s="138"/>
      <c r="K23" s="138"/>
      <c r="L23" s="132"/>
      <c r="M23" s="132"/>
      <c r="N23" s="133"/>
      <c r="O23" s="133"/>
      <c r="P23" s="136"/>
      <c r="Q23" s="136"/>
      <c r="R23" s="136"/>
      <c r="S23" s="136"/>
      <c r="T23" s="4"/>
      <c r="V23" s="6" t="b">
        <f t="shared" si="0"/>
        <v>1</v>
      </c>
      <c r="W23" s="6" t="b">
        <f t="shared" si="1"/>
        <v>1</v>
      </c>
    </row>
    <row r="24" spans="1:23" ht="18" customHeight="1">
      <c r="A24" s="4"/>
      <c r="B24" s="8" t="s">
        <v>86</v>
      </c>
      <c r="C24" s="117" t="s">
        <v>108</v>
      </c>
      <c r="D24" s="117"/>
      <c r="E24" s="117"/>
      <c r="F24" s="117"/>
      <c r="G24" s="117"/>
      <c r="H24" s="117"/>
      <c r="I24" s="117"/>
      <c r="J24" s="119">
        <f>SUM(J25:K26)</f>
        <v>0</v>
      </c>
      <c r="K24" s="119"/>
      <c r="L24" s="119">
        <f>SUM(L25:M26)</f>
        <v>0</v>
      </c>
      <c r="M24" s="119"/>
      <c r="N24" s="134">
        <f>IF(District!$E$8="","",+ROUND('Alloc Dates'!L24/$J$9,2))</f>
      </c>
      <c r="O24" s="135"/>
      <c r="P24" s="130"/>
      <c r="Q24" s="130"/>
      <c r="R24" s="130"/>
      <c r="S24" s="130"/>
      <c r="T24" s="4"/>
      <c r="V24" s="9"/>
      <c r="W24" s="9"/>
    </row>
    <row r="25" spans="1:23" ht="18" customHeight="1">
      <c r="A25" s="4"/>
      <c r="B25" s="7" t="s">
        <v>87</v>
      </c>
      <c r="C25" s="137" t="s">
        <v>118</v>
      </c>
      <c r="D25" s="137"/>
      <c r="E25" s="137"/>
      <c r="F25" s="137"/>
      <c r="G25" s="137"/>
      <c r="H25" s="137"/>
      <c r="I25" s="137"/>
      <c r="J25" s="138"/>
      <c r="K25" s="138"/>
      <c r="L25" s="132"/>
      <c r="M25" s="132"/>
      <c r="N25" s="133"/>
      <c r="O25" s="133"/>
      <c r="P25" s="139">
        <v>38991</v>
      </c>
      <c r="Q25" s="139"/>
      <c r="R25" s="139">
        <v>39326</v>
      </c>
      <c r="S25" s="139"/>
      <c r="T25" s="4"/>
      <c r="V25" s="6" t="b">
        <f t="shared" si="0"/>
        <v>1</v>
      </c>
      <c r="W25" s="6" t="b">
        <f t="shared" si="1"/>
        <v>1</v>
      </c>
    </row>
    <row r="26" spans="1:23" ht="18" customHeight="1">
      <c r="A26" s="4"/>
      <c r="B26" s="7" t="s">
        <v>88</v>
      </c>
      <c r="C26" s="137" t="s">
        <v>119</v>
      </c>
      <c r="D26" s="137"/>
      <c r="E26" s="137"/>
      <c r="F26" s="137"/>
      <c r="G26" s="137"/>
      <c r="H26" s="137"/>
      <c r="I26" s="137"/>
      <c r="J26" s="138"/>
      <c r="K26" s="138"/>
      <c r="L26" s="132"/>
      <c r="M26" s="132"/>
      <c r="N26" s="133"/>
      <c r="O26" s="133"/>
      <c r="P26" s="139">
        <v>38991</v>
      </c>
      <c r="Q26" s="139"/>
      <c r="R26" s="139">
        <v>39326</v>
      </c>
      <c r="S26" s="139"/>
      <c r="T26" s="4"/>
      <c r="V26" s="6" t="b">
        <f t="shared" si="0"/>
        <v>1</v>
      </c>
      <c r="W26" s="6" t="b">
        <f t="shared" si="1"/>
        <v>1</v>
      </c>
    </row>
    <row r="27" spans="1:23" ht="18" customHeight="1">
      <c r="A27" s="4"/>
      <c r="B27" s="8" t="s">
        <v>89</v>
      </c>
      <c r="C27" s="117" t="s">
        <v>109</v>
      </c>
      <c r="D27" s="117"/>
      <c r="E27" s="117"/>
      <c r="F27" s="117"/>
      <c r="G27" s="117"/>
      <c r="H27" s="117"/>
      <c r="I27" s="117"/>
      <c r="J27" s="140"/>
      <c r="K27" s="140"/>
      <c r="L27" s="119">
        <f>SUM(L28:M33)</f>
        <v>0</v>
      </c>
      <c r="M27" s="119"/>
      <c r="N27" s="134">
        <f>IF(District!$E$8="","",+ROUND('Alloc Dates'!L27/$J$9,2))</f>
      </c>
      <c r="O27" s="135"/>
      <c r="P27" s="130"/>
      <c r="Q27" s="130"/>
      <c r="R27" s="130"/>
      <c r="S27" s="130"/>
      <c r="T27" s="4"/>
      <c r="V27" s="9"/>
      <c r="W27" s="9"/>
    </row>
    <row r="28" spans="1:23" ht="18" customHeight="1">
      <c r="A28" s="4"/>
      <c r="B28" s="7" t="s">
        <v>90</v>
      </c>
      <c r="C28" s="137" t="s">
        <v>120</v>
      </c>
      <c r="D28" s="137"/>
      <c r="E28" s="137"/>
      <c r="F28" s="137"/>
      <c r="G28" s="137"/>
      <c r="H28" s="137"/>
      <c r="I28" s="137"/>
      <c r="J28" s="141"/>
      <c r="K28" s="141"/>
      <c r="L28" s="132"/>
      <c r="M28" s="132"/>
      <c r="N28" s="133"/>
      <c r="O28" s="133"/>
      <c r="P28" s="139">
        <v>38991</v>
      </c>
      <c r="Q28" s="139"/>
      <c r="R28" s="139">
        <v>39326</v>
      </c>
      <c r="S28" s="139"/>
      <c r="T28" s="4"/>
      <c r="V28" s="9"/>
      <c r="W28" s="6" t="b">
        <f t="shared" si="1"/>
        <v>1</v>
      </c>
    </row>
    <row r="29" spans="1:23" ht="18" customHeight="1">
      <c r="A29" s="4"/>
      <c r="B29" s="7" t="s">
        <v>91</v>
      </c>
      <c r="C29" s="137" t="s">
        <v>121</v>
      </c>
      <c r="D29" s="137"/>
      <c r="E29" s="137"/>
      <c r="F29" s="137"/>
      <c r="G29" s="137"/>
      <c r="H29" s="137"/>
      <c r="I29" s="137"/>
      <c r="J29" s="141"/>
      <c r="K29" s="141"/>
      <c r="L29" s="132"/>
      <c r="M29" s="132"/>
      <c r="N29" s="133"/>
      <c r="O29" s="133"/>
      <c r="P29" s="139">
        <v>38991</v>
      </c>
      <c r="Q29" s="139"/>
      <c r="R29" s="139">
        <v>39326</v>
      </c>
      <c r="S29" s="139"/>
      <c r="T29" s="4"/>
      <c r="V29" s="9"/>
      <c r="W29" s="6" t="b">
        <f t="shared" si="1"/>
        <v>1</v>
      </c>
    </row>
    <row r="30" spans="1:23" ht="18" customHeight="1">
      <c r="A30" s="4"/>
      <c r="B30" s="7" t="s">
        <v>92</v>
      </c>
      <c r="C30" s="137" t="s">
        <v>122</v>
      </c>
      <c r="D30" s="137"/>
      <c r="E30" s="137"/>
      <c r="F30" s="137"/>
      <c r="G30" s="137"/>
      <c r="H30" s="137"/>
      <c r="I30" s="137"/>
      <c r="J30" s="141"/>
      <c r="K30" s="141"/>
      <c r="L30" s="132"/>
      <c r="M30" s="132"/>
      <c r="N30" s="133"/>
      <c r="O30" s="133"/>
      <c r="P30" s="139">
        <v>38991</v>
      </c>
      <c r="Q30" s="139"/>
      <c r="R30" s="139">
        <v>39326</v>
      </c>
      <c r="S30" s="139"/>
      <c r="T30" s="4"/>
      <c r="V30" s="9"/>
      <c r="W30" s="6" t="b">
        <f t="shared" si="1"/>
        <v>1</v>
      </c>
    </row>
    <row r="31" spans="1:23" ht="18" customHeight="1">
      <c r="A31" s="4"/>
      <c r="B31" s="7" t="s">
        <v>93</v>
      </c>
      <c r="C31" s="137" t="s">
        <v>123</v>
      </c>
      <c r="D31" s="137"/>
      <c r="E31" s="137"/>
      <c r="F31" s="137"/>
      <c r="G31" s="137"/>
      <c r="H31" s="137"/>
      <c r="I31" s="137"/>
      <c r="J31" s="141"/>
      <c r="K31" s="141"/>
      <c r="L31" s="132"/>
      <c r="M31" s="132"/>
      <c r="N31" s="133"/>
      <c r="O31" s="133"/>
      <c r="P31" s="139">
        <v>38991</v>
      </c>
      <c r="Q31" s="139"/>
      <c r="R31" s="139">
        <v>39326</v>
      </c>
      <c r="S31" s="139"/>
      <c r="T31" s="4"/>
      <c r="V31" s="9"/>
      <c r="W31" s="6" t="b">
        <f t="shared" si="1"/>
        <v>1</v>
      </c>
    </row>
    <row r="32" spans="1:23" ht="18" customHeight="1">
      <c r="A32" s="4"/>
      <c r="B32" s="7" t="s">
        <v>94</v>
      </c>
      <c r="C32" s="137" t="s">
        <v>204</v>
      </c>
      <c r="D32" s="137"/>
      <c r="E32" s="137"/>
      <c r="F32" s="137"/>
      <c r="G32" s="137"/>
      <c r="H32" s="137"/>
      <c r="I32" s="137"/>
      <c r="J32" s="141"/>
      <c r="K32" s="141"/>
      <c r="L32" s="132"/>
      <c r="M32" s="132"/>
      <c r="N32" s="133"/>
      <c r="O32" s="133"/>
      <c r="P32" s="136"/>
      <c r="Q32" s="136"/>
      <c r="R32" s="136"/>
      <c r="S32" s="136"/>
      <c r="T32" s="4"/>
      <c r="V32" s="9"/>
      <c r="W32" s="6" t="b">
        <f t="shared" si="1"/>
        <v>1</v>
      </c>
    </row>
    <row r="33" spans="1:23" ht="18" customHeight="1">
      <c r="A33" s="4"/>
      <c r="B33" s="7" t="s">
        <v>95</v>
      </c>
      <c r="C33" s="137" t="s">
        <v>205</v>
      </c>
      <c r="D33" s="137"/>
      <c r="E33" s="137"/>
      <c r="F33" s="137"/>
      <c r="G33" s="137"/>
      <c r="H33" s="137"/>
      <c r="I33" s="137"/>
      <c r="J33" s="141"/>
      <c r="K33" s="141"/>
      <c r="L33" s="132"/>
      <c r="M33" s="132"/>
      <c r="N33" s="133"/>
      <c r="O33" s="133"/>
      <c r="P33" s="136"/>
      <c r="Q33" s="136"/>
      <c r="R33" s="136"/>
      <c r="S33" s="136"/>
      <c r="T33" s="4"/>
      <c r="V33" s="9"/>
      <c r="W33" s="6" t="b">
        <f t="shared" si="1"/>
        <v>1</v>
      </c>
    </row>
    <row r="34" spans="1:23" ht="18" customHeight="1">
      <c r="A34" s="4"/>
      <c r="B34" s="8" t="s">
        <v>96</v>
      </c>
      <c r="C34" s="117" t="s">
        <v>142</v>
      </c>
      <c r="D34" s="117"/>
      <c r="E34" s="117"/>
      <c r="F34" s="117"/>
      <c r="G34" s="117"/>
      <c r="H34" s="117"/>
      <c r="I34" s="117"/>
      <c r="J34" s="142"/>
      <c r="K34" s="142"/>
      <c r="L34" s="142"/>
      <c r="M34" s="142"/>
      <c r="N34" s="134">
        <f>IF(District!$E$8="","",+ROUND('Alloc Dates'!L34/$J$9,2))</f>
      </c>
      <c r="O34" s="135"/>
      <c r="P34" s="143"/>
      <c r="Q34" s="144"/>
      <c r="R34" s="145"/>
      <c r="S34" s="145"/>
      <c r="T34" s="4"/>
      <c r="V34" s="6" t="b">
        <f>IF(L34&gt;J34,FALSE,TRUE)</f>
        <v>1</v>
      </c>
      <c r="W34" s="6" t="b">
        <f t="shared" si="1"/>
        <v>1</v>
      </c>
    </row>
    <row r="35" spans="1:23" ht="18" customHeight="1">
      <c r="A35" s="4"/>
      <c r="B35" s="5"/>
      <c r="C35" s="65"/>
      <c r="D35" s="65"/>
      <c r="E35" s="65"/>
      <c r="F35" s="65"/>
      <c r="G35" s="65"/>
      <c r="H35" s="65"/>
      <c r="I35" s="65"/>
      <c r="J35" s="146"/>
      <c r="K35" s="146"/>
      <c r="L35" s="146"/>
      <c r="M35" s="146"/>
      <c r="N35" s="65"/>
      <c r="O35" s="65"/>
      <c r="P35" s="65"/>
      <c r="Q35" s="65"/>
      <c r="R35" s="65"/>
      <c r="S35" s="65"/>
      <c r="T35" s="4"/>
      <c r="V35" s="11"/>
      <c r="W35" s="11"/>
    </row>
    <row r="36" spans="1:23" ht="18" customHeight="1">
      <c r="A36" s="4"/>
      <c r="B36" s="8" t="s">
        <v>97</v>
      </c>
      <c r="C36" s="117" t="s">
        <v>124</v>
      </c>
      <c r="D36" s="117"/>
      <c r="E36" s="117"/>
      <c r="F36" s="117"/>
      <c r="G36" s="117"/>
      <c r="H36" s="117"/>
      <c r="I36" s="117"/>
      <c r="J36" s="140"/>
      <c r="K36" s="140"/>
      <c r="L36" s="119">
        <f>SUM(L37:M39)</f>
        <v>0</v>
      </c>
      <c r="M36" s="119"/>
      <c r="N36" s="134">
        <f>IF(District!$E$8="","",+ROUND('Alloc Dates'!L36/$J$9,2))</f>
      </c>
      <c r="O36" s="135"/>
      <c r="P36" s="130"/>
      <c r="Q36" s="130"/>
      <c r="R36" s="130"/>
      <c r="S36" s="130"/>
      <c r="T36" s="4"/>
      <c r="V36" s="9"/>
      <c r="W36" s="9"/>
    </row>
    <row r="37" spans="1:23" ht="18" customHeight="1">
      <c r="A37" s="4"/>
      <c r="B37" s="7" t="s">
        <v>98</v>
      </c>
      <c r="C37" s="137" t="s">
        <v>125</v>
      </c>
      <c r="D37" s="137"/>
      <c r="E37" s="137"/>
      <c r="F37" s="137"/>
      <c r="G37" s="137"/>
      <c r="H37" s="137"/>
      <c r="I37" s="137"/>
      <c r="J37" s="141"/>
      <c r="K37" s="141"/>
      <c r="L37" s="132"/>
      <c r="M37" s="132"/>
      <c r="N37" s="133"/>
      <c r="O37" s="133"/>
      <c r="P37" s="139">
        <v>38991</v>
      </c>
      <c r="Q37" s="139"/>
      <c r="R37" s="139">
        <v>39326</v>
      </c>
      <c r="S37" s="139"/>
      <c r="T37" s="4"/>
      <c r="V37" s="9"/>
      <c r="W37" s="6" t="b">
        <f aca="true" t="shared" si="2" ref="W37:W42">IF(P37&gt;R37,FALSE,TRUE)</f>
        <v>1</v>
      </c>
    </row>
    <row r="38" spans="1:23" ht="18" customHeight="1">
      <c r="A38" s="4"/>
      <c r="B38" s="7" t="s">
        <v>99</v>
      </c>
      <c r="C38" s="137" t="s">
        <v>126</v>
      </c>
      <c r="D38" s="137"/>
      <c r="E38" s="137"/>
      <c r="F38" s="137"/>
      <c r="G38" s="137"/>
      <c r="H38" s="137"/>
      <c r="I38" s="137"/>
      <c r="J38" s="141"/>
      <c r="K38" s="141"/>
      <c r="L38" s="132"/>
      <c r="M38" s="132"/>
      <c r="N38" s="133"/>
      <c r="O38" s="133"/>
      <c r="P38" s="139">
        <v>38991</v>
      </c>
      <c r="Q38" s="139"/>
      <c r="R38" s="139">
        <v>39326</v>
      </c>
      <c r="S38" s="139"/>
      <c r="T38" s="4"/>
      <c r="V38" s="9"/>
      <c r="W38" s="6" t="b">
        <f t="shared" si="2"/>
        <v>1</v>
      </c>
    </row>
    <row r="39" spans="1:23" ht="18" customHeight="1">
      <c r="A39" s="4"/>
      <c r="B39" s="7" t="s">
        <v>100</v>
      </c>
      <c r="C39" s="137" t="s">
        <v>127</v>
      </c>
      <c r="D39" s="137"/>
      <c r="E39" s="137"/>
      <c r="F39" s="137"/>
      <c r="G39" s="137"/>
      <c r="H39" s="137"/>
      <c r="I39" s="137"/>
      <c r="J39" s="141"/>
      <c r="K39" s="141"/>
      <c r="L39" s="132"/>
      <c r="M39" s="132"/>
      <c r="N39" s="133"/>
      <c r="O39" s="133"/>
      <c r="P39" s="139">
        <v>38991</v>
      </c>
      <c r="Q39" s="139"/>
      <c r="R39" s="139">
        <v>39326</v>
      </c>
      <c r="S39" s="139"/>
      <c r="T39" s="4"/>
      <c r="V39" s="9"/>
      <c r="W39" s="6" t="b">
        <f t="shared" si="2"/>
        <v>1</v>
      </c>
    </row>
    <row r="40" spans="1:23" ht="18" customHeight="1">
      <c r="A40" s="4"/>
      <c r="B40" s="8" t="s">
        <v>101</v>
      </c>
      <c r="C40" s="117" t="s">
        <v>128</v>
      </c>
      <c r="D40" s="117"/>
      <c r="E40" s="117"/>
      <c r="F40" s="117"/>
      <c r="G40" s="117"/>
      <c r="H40" s="117"/>
      <c r="I40" s="117"/>
      <c r="J40" s="140"/>
      <c r="K40" s="140"/>
      <c r="L40" s="119">
        <f>SUM(L41:M42)</f>
        <v>0</v>
      </c>
      <c r="M40" s="119"/>
      <c r="N40" s="134">
        <f>IF(District!$E$8="","",+ROUND('Alloc Dates'!L40/$J$9,2))</f>
      </c>
      <c r="O40" s="135"/>
      <c r="P40" s="130"/>
      <c r="Q40" s="130"/>
      <c r="R40" s="130"/>
      <c r="S40" s="130"/>
      <c r="T40" s="4"/>
      <c r="V40" s="9"/>
      <c r="W40" s="9"/>
    </row>
    <row r="41" spans="1:23" ht="18" customHeight="1">
      <c r="A41" s="4"/>
      <c r="B41" s="7" t="s">
        <v>102</v>
      </c>
      <c r="C41" s="137" t="s">
        <v>129</v>
      </c>
      <c r="D41" s="137"/>
      <c r="E41" s="137"/>
      <c r="F41" s="137"/>
      <c r="G41" s="137"/>
      <c r="H41" s="137"/>
      <c r="I41" s="137"/>
      <c r="J41" s="141"/>
      <c r="K41" s="141"/>
      <c r="L41" s="132"/>
      <c r="M41" s="132"/>
      <c r="N41" s="133"/>
      <c r="O41" s="133"/>
      <c r="P41" s="139">
        <v>38991</v>
      </c>
      <c r="Q41" s="139"/>
      <c r="R41" s="139">
        <v>39326</v>
      </c>
      <c r="S41" s="139"/>
      <c r="T41" s="4"/>
      <c r="V41" s="9"/>
      <c r="W41" s="6" t="b">
        <f t="shared" si="2"/>
        <v>1</v>
      </c>
    </row>
    <row r="42" spans="1:23" ht="18" customHeight="1">
      <c r="A42" s="4"/>
      <c r="B42" s="7" t="s">
        <v>103</v>
      </c>
      <c r="C42" s="137" t="s">
        <v>130</v>
      </c>
      <c r="D42" s="137"/>
      <c r="E42" s="137"/>
      <c r="F42" s="137"/>
      <c r="G42" s="137"/>
      <c r="H42" s="137"/>
      <c r="I42" s="137"/>
      <c r="J42" s="141"/>
      <c r="K42" s="141"/>
      <c r="L42" s="132"/>
      <c r="M42" s="132"/>
      <c r="N42" s="133"/>
      <c r="O42" s="133"/>
      <c r="P42" s="139">
        <v>39356</v>
      </c>
      <c r="Q42" s="139"/>
      <c r="R42" s="139">
        <v>39692</v>
      </c>
      <c r="S42" s="139"/>
      <c r="T42" s="4"/>
      <c r="V42" s="9"/>
      <c r="W42" s="6" t="b">
        <f t="shared" si="2"/>
        <v>1</v>
      </c>
    </row>
    <row r="43" spans="1:23" ht="18" customHeight="1">
      <c r="A43" s="4"/>
      <c r="B43" s="62" t="s">
        <v>104</v>
      </c>
      <c r="C43" s="150" t="s">
        <v>210</v>
      </c>
      <c r="D43" s="150"/>
      <c r="E43" s="150"/>
      <c r="F43" s="150"/>
      <c r="G43" s="150"/>
      <c r="H43" s="150"/>
      <c r="I43" s="150"/>
      <c r="J43" s="147"/>
      <c r="K43" s="147"/>
      <c r="L43" s="147">
        <f>IF(District!H8="","",District!H8)</f>
      </c>
      <c r="M43" s="147"/>
      <c r="N43" s="133"/>
      <c r="O43" s="133"/>
      <c r="P43" s="130"/>
      <c r="Q43" s="130"/>
      <c r="R43" s="130"/>
      <c r="S43" s="130"/>
      <c r="T43" s="4"/>
      <c r="V43" s="6" t="b">
        <f>IF(L43&gt;J43,FALSE,TRUE)</f>
        <v>1</v>
      </c>
      <c r="W43" s="6"/>
    </row>
    <row r="44" spans="1:23" ht="18" customHeight="1">
      <c r="A44" s="4"/>
      <c r="B44" s="8" t="s">
        <v>105</v>
      </c>
      <c r="C44" s="117" t="s">
        <v>131</v>
      </c>
      <c r="D44" s="117"/>
      <c r="E44" s="117"/>
      <c r="F44" s="117"/>
      <c r="G44" s="117"/>
      <c r="H44" s="117"/>
      <c r="I44" s="117"/>
      <c r="J44" s="147"/>
      <c r="K44" s="147"/>
      <c r="L44" s="142"/>
      <c r="M44" s="142"/>
      <c r="N44" s="134">
        <f>IF(District!$E$8="","",+ROUND('Alloc Dates'!L44/$J$9,2))</f>
      </c>
      <c r="O44" s="135"/>
      <c r="P44" s="130"/>
      <c r="Q44" s="130"/>
      <c r="R44" s="130"/>
      <c r="S44" s="130"/>
      <c r="T44" s="4"/>
      <c r="V44" s="9"/>
      <c r="W44" s="9"/>
    </row>
    <row r="45" spans="1:20" ht="18" customHeight="1">
      <c r="A45" s="4"/>
      <c r="B45" s="113" t="s">
        <v>187</v>
      </c>
      <c r="C45" s="114"/>
      <c r="D45" s="114"/>
      <c r="E45" s="114"/>
      <c r="F45" s="114"/>
      <c r="G45" s="114"/>
      <c r="H45" s="114"/>
      <c r="I45" s="115"/>
      <c r="J45" s="116">
        <f>+J14+J21+J24+J34</f>
        <v>0</v>
      </c>
      <c r="K45" s="116"/>
      <c r="L45" s="116">
        <f>+L14+L21+L24+L27+L34+L36+L40+L44</f>
        <v>0</v>
      </c>
      <c r="M45" s="116"/>
      <c r="N45" s="105"/>
      <c r="O45" s="106"/>
      <c r="P45" s="108"/>
      <c r="Q45" s="108"/>
      <c r="R45" s="108"/>
      <c r="S45" s="108"/>
      <c r="T45" s="4"/>
    </row>
    <row r="46" spans="1:20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52" spans="10:13" ht="18" customHeight="1" hidden="1">
      <c r="J52" s="111" t="s">
        <v>132</v>
      </c>
      <c r="K52" s="112"/>
      <c r="L52" s="107">
        <f>+L14+L21+L24+L27+L34+L36+L40+L44</f>
        <v>0</v>
      </c>
      <c r="M52" s="107"/>
    </row>
    <row r="54" spans="12:19" ht="18" customHeight="1" hidden="1">
      <c r="L54" s="148" t="s">
        <v>183</v>
      </c>
      <c r="M54" s="149"/>
      <c r="P54" s="148" t="s">
        <v>184</v>
      </c>
      <c r="Q54" s="149"/>
      <c r="R54" s="148" t="s">
        <v>185</v>
      </c>
      <c r="S54" s="149"/>
    </row>
    <row r="55" spans="10:19" ht="18" customHeight="1" hidden="1">
      <c r="J55" s="111" t="s">
        <v>182</v>
      </c>
      <c r="K55" s="112"/>
      <c r="L55" s="107">
        <f>COUNTIF(L15:M20,"&gt;0")+COUNTIF(L22:M23,"&gt;0")+COUNTIF(L32:M33,"&gt;0")</f>
        <v>0</v>
      </c>
      <c r="M55" s="107"/>
      <c r="P55" s="107">
        <f>COUNTA(P15:Q20)+COUNTA(P22:Q23)+COUNTA(P32:Q33)</f>
        <v>0</v>
      </c>
      <c r="Q55" s="107"/>
      <c r="R55" s="107">
        <f>COUNTA(R15:S20)+COUNTA(R22:S23)+COUNTA(R32:S33)</f>
        <v>0</v>
      </c>
      <c r="S55" s="107"/>
    </row>
  </sheetData>
  <sheetProtection password="F2DC" sheet="1" objects="1" scenarios="1"/>
  <mergeCells count="237">
    <mergeCell ref="AB13:AB14"/>
    <mergeCell ref="J7:K7"/>
    <mergeCell ref="J8:K8"/>
    <mergeCell ref="J9:K9"/>
    <mergeCell ref="Y13:Y14"/>
    <mergeCell ref="Z13:Z14"/>
    <mergeCell ref="AA13:AA14"/>
    <mergeCell ref="L54:M54"/>
    <mergeCell ref="P54:Q54"/>
    <mergeCell ref="R54:S54"/>
    <mergeCell ref="J52:K52"/>
    <mergeCell ref="L52:M52"/>
    <mergeCell ref="C43:I43"/>
    <mergeCell ref="J43:K43"/>
    <mergeCell ref="L43:M43"/>
    <mergeCell ref="N43:O43"/>
    <mergeCell ref="C44:I44"/>
    <mergeCell ref="J44:K44"/>
    <mergeCell ref="L44:M44"/>
    <mergeCell ref="N44:O44"/>
    <mergeCell ref="B1:S1"/>
    <mergeCell ref="B2:S2"/>
    <mergeCell ref="B3:S3"/>
    <mergeCell ref="B5:S5"/>
    <mergeCell ref="H7:I7"/>
    <mergeCell ref="H8:I8"/>
    <mergeCell ref="P44:Q44"/>
    <mergeCell ref="R44:S44"/>
    <mergeCell ref="P43:Q43"/>
    <mergeCell ref="R43:S43"/>
    <mergeCell ref="P41:Q41"/>
    <mergeCell ref="R41:S41"/>
    <mergeCell ref="P42:Q42"/>
    <mergeCell ref="R42:S42"/>
    <mergeCell ref="C41:I41"/>
    <mergeCell ref="J41:K41"/>
    <mergeCell ref="L41:M41"/>
    <mergeCell ref="N41:O41"/>
    <mergeCell ref="C42:I42"/>
    <mergeCell ref="J42:K42"/>
    <mergeCell ref="L42:M42"/>
    <mergeCell ref="N42:O42"/>
    <mergeCell ref="C39:I39"/>
    <mergeCell ref="J39:K39"/>
    <mergeCell ref="C40:I40"/>
    <mergeCell ref="J40:K40"/>
    <mergeCell ref="L40:M40"/>
    <mergeCell ref="N40:O40"/>
    <mergeCell ref="L39:M39"/>
    <mergeCell ref="N39:O39"/>
    <mergeCell ref="P37:Q37"/>
    <mergeCell ref="R37:S37"/>
    <mergeCell ref="P38:Q38"/>
    <mergeCell ref="R38:S38"/>
    <mergeCell ref="P40:Q40"/>
    <mergeCell ref="R40:S40"/>
    <mergeCell ref="C37:I37"/>
    <mergeCell ref="J37:K37"/>
    <mergeCell ref="L37:M37"/>
    <mergeCell ref="N37:O37"/>
    <mergeCell ref="P39:Q39"/>
    <mergeCell ref="R39:S39"/>
    <mergeCell ref="C38:I38"/>
    <mergeCell ref="J38:K38"/>
    <mergeCell ref="L38:M38"/>
    <mergeCell ref="N38:O38"/>
    <mergeCell ref="C35:I35"/>
    <mergeCell ref="J35:K35"/>
    <mergeCell ref="C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C33:I33"/>
    <mergeCell ref="J33:K33"/>
    <mergeCell ref="L33:M33"/>
    <mergeCell ref="N33:O33"/>
    <mergeCell ref="P35:Q35"/>
    <mergeCell ref="R35:S35"/>
    <mergeCell ref="C34:I34"/>
    <mergeCell ref="J34:K34"/>
    <mergeCell ref="L34:M34"/>
    <mergeCell ref="N34:O34"/>
    <mergeCell ref="C31:I31"/>
    <mergeCell ref="J31:K31"/>
    <mergeCell ref="C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C29:I29"/>
    <mergeCell ref="J29:K29"/>
    <mergeCell ref="L29:M29"/>
    <mergeCell ref="N29:O29"/>
    <mergeCell ref="P31:Q31"/>
    <mergeCell ref="R31:S31"/>
    <mergeCell ref="C30:I30"/>
    <mergeCell ref="J30:K30"/>
    <mergeCell ref="L30:M30"/>
    <mergeCell ref="N30:O30"/>
    <mergeCell ref="C27:I27"/>
    <mergeCell ref="J27:K27"/>
    <mergeCell ref="C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C25:I25"/>
    <mergeCell ref="J25:K25"/>
    <mergeCell ref="L25:M25"/>
    <mergeCell ref="N25:O25"/>
    <mergeCell ref="P27:Q27"/>
    <mergeCell ref="R27:S27"/>
    <mergeCell ref="C26:I26"/>
    <mergeCell ref="J26:K26"/>
    <mergeCell ref="L26:M26"/>
    <mergeCell ref="N26:O26"/>
    <mergeCell ref="C23:I23"/>
    <mergeCell ref="J23:K23"/>
    <mergeCell ref="C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C21:I21"/>
    <mergeCell ref="J21:K21"/>
    <mergeCell ref="L21:M21"/>
    <mergeCell ref="N21:O21"/>
    <mergeCell ref="P23:Q23"/>
    <mergeCell ref="R23:S23"/>
    <mergeCell ref="C22:I22"/>
    <mergeCell ref="J22:K22"/>
    <mergeCell ref="L22:M22"/>
    <mergeCell ref="N22:O22"/>
    <mergeCell ref="C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P19:Q19"/>
    <mergeCell ref="R19:S19"/>
    <mergeCell ref="C18:I18"/>
    <mergeCell ref="J18:K18"/>
    <mergeCell ref="L18:M18"/>
    <mergeCell ref="N18:O18"/>
    <mergeCell ref="C19:I19"/>
    <mergeCell ref="J19:K19"/>
    <mergeCell ref="C15:I15"/>
    <mergeCell ref="J15:K15"/>
    <mergeCell ref="C17:I17"/>
    <mergeCell ref="J17:K17"/>
    <mergeCell ref="L17:M17"/>
    <mergeCell ref="N17:O17"/>
    <mergeCell ref="C16:I16"/>
    <mergeCell ref="J16:K16"/>
    <mergeCell ref="L16:M16"/>
    <mergeCell ref="N16:O16"/>
    <mergeCell ref="P16:Q16"/>
    <mergeCell ref="R16:S16"/>
    <mergeCell ref="L15:M15"/>
    <mergeCell ref="N15:O15"/>
    <mergeCell ref="L14:M14"/>
    <mergeCell ref="N14:O14"/>
    <mergeCell ref="P15:Q15"/>
    <mergeCell ref="R15:S15"/>
    <mergeCell ref="B13:I13"/>
    <mergeCell ref="P14:Q14"/>
    <mergeCell ref="R14:S14"/>
    <mergeCell ref="L13:M13"/>
    <mergeCell ref="N13:O13"/>
    <mergeCell ref="P13:Q13"/>
    <mergeCell ref="R13:S13"/>
    <mergeCell ref="B7:C7"/>
    <mergeCell ref="D7:E7"/>
    <mergeCell ref="B9:C9"/>
    <mergeCell ref="D9:E9"/>
    <mergeCell ref="N10:P10"/>
    <mergeCell ref="H10:I10"/>
    <mergeCell ref="B10:C10"/>
    <mergeCell ref="J10:K10"/>
    <mergeCell ref="D10:E10"/>
    <mergeCell ref="H9:I9"/>
    <mergeCell ref="J45:K45"/>
    <mergeCell ref="L45:M45"/>
    <mergeCell ref="C14:I14"/>
    <mergeCell ref="J13:K13"/>
    <mergeCell ref="J14:K14"/>
    <mergeCell ref="Q7:R7"/>
    <mergeCell ref="Q8:R8"/>
    <mergeCell ref="N7:P7"/>
    <mergeCell ref="N8:P8"/>
    <mergeCell ref="Q10:R10"/>
    <mergeCell ref="N45:O45"/>
    <mergeCell ref="P55:Q55"/>
    <mergeCell ref="R55:S55"/>
    <mergeCell ref="P45:Q45"/>
    <mergeCell ref="R45:S45"/>
    <mergeCell ref="B8:C8"/>
    <mergeCell ref="D8:E8"/>
    <mergeCell ref="J55:K55"/>
    <mergeCell ref="L55:M55"/>
    <mergeCell ref="B45:I45"/>
  </mergeCells>
  <dataValidations count="10">
    <dataValidation type="custom" allowBlank="1" showInputMessage="1" showErrorMessage="1" errorTitle="Gross &amp; TANF dollars" error="The amount of TANF funds allocated cannot exceed the Gross amount of funds for the program.  " sqref="L34:M34">
      <formula1>V34=TRUE</formula1>
    </dataValidation>
    <dataValidation type="custom" allowBlank="1" showInputMessage="1" showErrorMessage="1" errorTitle="Start &amp; End Dates" error="The end date of a program cannot be prior to the start date of the program." sqref="R37:S39 R22:S23 R25:S26 R41:S42 R28:S34 R16:S20">
      <formula1>W37=TRUE</formula1>
    </dataValidation>
    <dataValidation allowBlank="1" showInputMessage="1" showErrorMessage="1" errorTitle="Gross &amp; TANF dollars" error="The amount of TANF funds allocated cannot exceed the Gross amount of funds for the program.  Please enter the Gross funding prior to entering the TANF funding." sqref="L43:M45"/>
    <dataValidation type="date" operator="greaterThan" allowBlank="1" showInputMessage="1" showErrorMessage="1" promptTitle="Start Dates" prompt="Enter all State Dates in the format of MM/DD/YY.  The dates will be displayed as MM/YY.  " errorTitle="TANF Services Start Date" error="Funding for TANF Services programs cannot be programmed earlier than October 1, 2006." sqref="P15:Q15">
      <formula1>$Y$15</formula1>
    </dataValidation>
    <dataValidation type="custom" allowBlank="1" showInputMessage="1" showErrorMessage="1" promptTitle="End Dates" prompt="Enter all End Dates in the format of MM/DD/YY.  The dates will be displayed as MM/YY." errorTitle="Start &amp; End Dates" error="The end date of a program cannot be prior to the start date of the program." sqref="R15:S15">
      <formula1>W15=TRUE</formula1>
    </dataValidation>
    <dataValidation type="custom" allowBlank="1" showInputMessage="1" showErrorMessage="1" errorTitle="Gross &amp; TANF dollars" error="The amount of TANF funds allocated cannot exceed the Gross amount of funds for the program.  " sqref="L15:M20 L22:M23 L25:M26">
      <formula1>V15=TRUE</formula1>
    </dataValidation>
    <dataValidation type="date" operator="greaterThan" allowBlank="1" showInputMessage="1" showErrorMessage="1" errorTitle="TANF Services Start Date" error="Funding for TANF Services programs cannot be programmed earlier than October 1, 2006." sqref="P16:Q20">
      <formula1>$Y$15</formula1>
    </dataValidation>
    <dataValidation type="date" operator="greaterThan" allowBlank="1" showInputMessage="1" showErrorMessage="1" errorTitle="TANF Employ Services Start Date" error="Funding for TANF Employment Services projects cannot be programmed earlier than April 1, 2007." sqref="P22:Q23">
      <formula1>$Z$15</formula1>
    </dataValidation>
    <dataValidation type="date" operator="greaterThan" allowBlank="1" showInputMessage="1" showErrorMessage="1" errorTitle="PINS/Prev/Deten Div Start Date" error="Funding for PINS/Prevention/Detention Diversion projects cannot be programmed prior to October 1, 2006." sqref="P32:Q33">
      <formula1>$AA$15</formula1>
    </dataValidation>
    <dataValidation type="date" operator="greaterThan" allowBlank="1" showInputMessage="1" showErrorMessage="1" errorTitle="TANF Admin Start Date" error="Funding for TANF Assistance &amp; Eligibility Administration projects cannot be programmed prior to April 1, 2007." sqref="P34:Q34">
      <formula1>AB15</formula1>
    </dataValidation>
  </dataValidations>
  <printOptions horizontalCentered="1"/>
  <pageMargins left="0.25" right="0.25" top="0.5" bottom="0.5" header="0.5" footer="0.5"/>
  <pageSetup horizontalDpi="600" verticalDpi="600" orientation="portrait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GridLines="0" showRowColHeaders="0" zoomScalePageLayoutView="0" workbookViewId="0" topLeftCell="A1">
      <selection activeCell="A1" sqref="A1"/>
    </sheetView>
  </sheetViews>
  <sheetFormatPr defaultColWidth="0" defaultRowHeight="13.5" zeroHeight="1"/>
  <cols>
    <col min="1" max="10" width="5.57421875" style="0" customWidth="1"/>
    <col min="11" max="11" width="5.8515625" style="0" customWidth="1"/>
    <col min="12" max="13" width="6.140625" style="0" customWidth="1"/>
    <col min="14" max="14" width="5.57421875" style="0" customWidth="1"/>
    <col min="15" max="15" width="6.140625" style="0" customWidth="1"/>
    <col min="16" max="17" width="6.00390625" style="0" customWidth="1"/>
    <col min="18" max="19" width="6.140625" style="0" customWidth="1"/>
    <col min="20" max="20" width="5.57421875" style="0" customWidth="1"/>
    <col min="21" max="16384" width="0" style="0" hidden="1" customWidth="1"/>
  </cols>
  <sheetData>
    <row r="1" spans="1:20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"/>
      <c r="B2" s="162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4"/>
    </row>
    <row r="3" spans="1:20" ht="15.75">
      <c r="A3" s="4"/>
      <c r="B3" s="162" t="s">
        <v>186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4"/>
    </row>
    <row r="4" spans="1:20" ht="15.75">
      <c r="A4" s="4"/>
      <c r="B4" s="162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</row>
    <row r="5" spans="1:20" ht="15.7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</row>
    <row r="6" spans="1:20" ht="15.75">
      <c r="A6" s="4"/>
      <c r="B6" s="162" t="s">
        <v>206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1:20" ht="13.5">
      <c r="A7" s="4"/>
      <c r="T7" s="4"/>
    </row>
    <row r="8" spans="1:20" ht="15" customHeight="1">
      <c r="A8" s="4"/>
      <c r="B8" s="160" t="s">
        <v>64</v>
      </c>
      <c r="C8" s="160"/>
      <c r="D8" s="160"/>
      <c r="E8" s="156">
        <f>IF(District!B8="","",District!B8)</f>
      </c>
      <c r="F8" s="156"/>
      <c r="G8" s="157"/>
      <c r="H8" s="14"/>
      <c r="I8" s="160" t="s">
        <v>251</v>
      </c>
      <c r="J8" s="160"/>
      <c r="K8" s="160"/>
      <c r="L8" s="161">
        <f>IF(District!E8="","",District!E8)</f>
      </c>
      <c r="M8" s="161"/>
      <c r="N8" s="14"/>
      <c r="O8" s="160" t="s">
        <v>211</v>
      </c>
      <c r="P8" s="160"/>
      <c r="Q8" s="160"/>
      <c r="R8" s="161">
        <f>IF('Alloc Dates'!L52=0,"",'Alloc Dates'!L52)</f>
      </c>
      <c r="S8" s="161"/>
      <c r="T8" s="4"/>
    </row>
    <row r="9" spans="1:20" ht="15" customHeight="1">
      <c r="A9" s="4"/>
      <c r="B9" s="160" t="s">
        <v>214</v>
      </c>
      <c r="C9" s="160"/>
      <c r="D9" s="160"/>
      <c r="E9" s="156">
        <f>IF(District!B11="","",District!B11)</f>
      </c>
      <c r="F9" s="156"/>
      <c r="G9" s="157"/>
      <c r="H9" s="14"/>
      <c r="I9" s="160" t="s">
        <v>209</v>
      </c>
      <c r="J9" s="160"/>
      <c r="K9" s="160"/>
      <c r="L9" s="161">
        <f>IF(District!H8="","",District!H8)</f>
      </c>
      <c r="M9" s="161"/>
      <c r="N9" s="14"/>
      <c r="O9" s="160" t="s">
        <v>212</v>
      </c>
      <c r="P9" s="160"/>
      <c r="Q9" s="160"/>
      <c r="R9" s="161">
        <f>IF('Alloc Dates'!V8=0,"",'Alloc Dates'!V8)</f>
      </c>
      <c r="S9" s="161"/>
      <c r="T9" s="4"/>
    </row>
    <row r="10" spans="1:20" ht="15" customHeight="1">
      <c r="A10" s="4"/>
      <c r="B10" s="160" t="s">
        <v>226</v>
      </c>
      <c r="C10" s="160"/>
      <c r="D10" s="160"/>
      <c r="E10" s="156">
        <f>IF(District!H14="","",District!H14)</f>
      </c>
      <c r="F10" s="156"/>
      <c r="G10" s="156"/>
      <c r="H10" s="14"/>
      <c r="I10" s="160" t="s">
        <v>135</v>
      </c>
      <c r="J10" s="160"/>
      <c r="K10" s="160"/>
      <c r="L10" s="161">
        <f>IF(District!E8="","",District!E8+District!H8)</f>
      </c>
      <c r="M10" s="161"/>
      <c r="N10" s="14"/>
      <c r="O10" s="163"/>
      <c r="P10" s="163"/>
      <c r="Q10" s="163"/>
      <c r="R10" s="163"/>
      <c r="S10" s="163"/>
      <c r="T10" s="4"/>
    </row>
    <row r="11" spans="1:20" ht="15" customHeight="1">
      <c r="A11" s="4"/>
      <c r="B11" s="160" t="s">
        <v>136</v>
      </c>
      <c r="C11" s="160"/>
      <c r="D11" s="160"/>
      <c r="E11" s="156">
        <f>IF(District!H36=TRUE,"yes","")</f>
      </c>
      <c r="F11" s="156"/>
      <c r="G11" s="157"/>
      <c r="H11" s="14"/>
      <c r="I11" s="160" t="s">
        <v>65</v>
      </c>
      <c r="J11" s="160"/>
      <c r="K11" s="160"/>
      <c r="L11" s="159">
        <f>IF(District!E11="","",District!E11)</f>
      </c>
      <c r="M11" s="159"/>
      <c r="N11" s="14"/>
      <c r="O11" s="160" t="s">
        <v>213</v>
      </c>
      <c r="P11" s="160"/>
      <c r="Q11" s="160"/>
      <c r="R11" s="159">
        <f>IF(District!B30="","",District!B30)</f>
      </c>
      <c r="S11" s="159"/>
      <c r="T11" s="4"/>
    </row>
    <row r="12" spans="1:20" ht="13.5" customHeight="1">
      <c r="A12" s="4"/>
      <c r="T12" s="4"/>
    </row>
    <row r="13" spans="1:20" ht="13.5">
      <c r="A13" s="4"/>
      <c r="B13" s="164" t="s">
        <v>70</v>
      </c>
      <c r="C13" s="164"/>
      <c r="D13" s="164"/>
      <c r="E13" s="164"/>
      <c r="F13" s="164"/>
      <c r="G13" s="164"/>
      <c r="H13" s="164"/>
      <c r="I13" s="164"/>
      <c r="J13" s="164"/>
      <c r="K13" s="164" t="s">
        <v>188</v>
      </c>
      <c r="L13" s="164"/>
      <c r="M13" s="164"/>
      <c r="N13" s="164" t="s">
        <v>137</v>
      </c>
      <c r="O13" s="164"/>
      <c r="P13" s="164"/>
      <c r="Q13" s="164" t="s">
        <v>138</v>
      </c>
      <c r="R13" s="164"/>
      <c r="S13" s="164"/>
      <c r="T13" s="4"/>
    </row>
    <row r="14" spans="1:20" ht="13.5">
      <c r="A14" s="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4"/>
    </row>
    <row r="15" spans="1:20" ht="18" customHeight="1">
      <c r="A15" s="4"/>
      <c r="B15" s="158" t="s">
        <v>106</v>
      </c>
      <c r="C15" s="158"/>
      <c r="D15" s="158"/>
      <c r="E15" s="158"/>
      <c r="F15" s="158"/>
      <c r="G15" s="158"/>
      <c r="H15" s="158"/>
      <c r="I15" s="158"/>
      <c r="J15" s="158"/>
      <c r="K15" s="119">
        <f>SUM(K16:M18)</f>
        <v>0</v>
      </c>
      <c r="L15" s="119"/>
      <c r="M15" s="119"/>
      <c r="N15" s="119">
        <f>SUM(N16:P18)</f>
        <v>0</v>
      </c>
      <c r="O15" s="119"/>
      <c r="P15" s="119"/>
      <c r="Q15" s="153">
        <f>IF(District!$E$8="","",+ROUND(Summary!N15/$L$10,2))</f>
      </c>
      <c r="R15" s="154"/>
      <c r="S15" s="155"/>
      <c r="T15" s="4"/>
    </row>
    <row r="16" spans="1:20" ht="18" customHeight="1">
      <c r="A16" s="4"/>
      <c r="B16" s="166" t="s">
        <v>106</v>
      </c>
      <c r="C16" s="166"/>
      <c r="D16" s="166"/>
      <c r="E16" s="166"/>
      <c r="F16" s="166"/>
      <c r="G16" s="166"/>
      <c r="H16" s="166"/>
      <c r="I16" s="166"/>
      <c r="J16" s="166"/>
      <c r="K16" s="167">
        <f>+'Alloc Dates'!J15+'Alloc Dates'!J16</f>
        <v>0</v>
      </c>
      <c r="L16" s="167"/>
      <c r="M16" s="167"/>
      <c r="N16" s="167">
        <f>+'Alloc Dates'!L15+'Alloc Dates'!L16</f>
        <v>0</v>
      </c>
      <c r="O16" s="167"/>
      <c r="P16" s="167"/>
      <c r="Q16" s="133"/>
      <c r="R16" s="133"/>
      <c r="S16" s="133"/>
      <c r="T16" s="4"/>
    </row>
    <row r="17" spans="1:20" ht="18" customHeight="1">
      <c r="A17" s="4"/>
      <c r="B17" s="166" t="s">
        <v>139</v>
      </c>
      <c r="C17" s="166"/>
      <c r="D17" s="166"/>
      <c r="E17" s="166"/>
      <c r="F17" s="166"/>
      <c r="G17" s="166"/>
      <c r="H17" s="166"/>
      <c r="I17" s="166"/>
      <c r="J17" s="166"/>
      <c r="K17" s="167">
        <f>+'Alloc Dates'!J17+'Alloc Dates'!J18</f>
        <v>0</v>
      </c>
      <c r="L17" s="167"/>
      <c r="M17" s="167"/>
      <c r="N17" s="167">
        <f>+'Alloc Dates'!L17+'Alloc Dates'!L18</f>
        <v>0</v>
      </c>
      <c r="O17" s="167"/>
      <c r="P17" s="167"/>
      <c r="Q17" s="133"/>
      <c r="R17" s="133"/>
      <c r="S17" s="133"/>
      <c r="T17" s="4"/>
    </row>
    <row r="18" spans="1:20" ht="18" customHeight="1">
      <c r="A18" s="4"/>
      <c r="B18" s="166" t="s">
        <v>140</v>
      </c>
      <c r="C18" s="166"/>
      <c r="D18" s="166"/>
      <c r="E18" s="166"/>
      <c r="F18" s="166"/>
      <c r="G18" s="166"/>
      <c r="H18" s="166"/>
      <c r="I18" s="166"/>
      <c r="J18" s="166"/>
      <c r="K18" s="167">
        <f>+'Alloc Dates'!J19+'Alloc Dates'!J20</f>
        <v>0</v>
      </c>
      <c r="L18" s="167"/>
      <c r="M18" s="167"/>
      <c r="N18" s="167">
        <f>+'Alloc Dates'!L19+'Alloc Dates'!L20</f>
        <v>0</v>
      </c>
      <c r="O18" s="167"/>
      <c r="P18" s="167"/>
      <c r="Q18" s="133"/>
      <c r="R18" s="133"/>
      <c r="S18" s="133"/>
      <c r="T18" s="4"/>
    </row>
    <row r="19" spans="1:20" ht="18" customHeight="1">
      <c r="A19" s="4"/>
      <c r="B19" s="158" t="s">
        <v>107</v>
      </c>
      <c r="C19" s="158"/>
      <c r="D19" s="158"/>
      <c r="E19" s="158"/>
      <c r="F19" s="158"/>
      <c r="G19" s="158"/>
      <c r="H19" s="158"/>
      <c r="I19" s="158"/>
      <c r="J19" s="158"/>
      <c r="K19" s="119">
        <f>+'Alloc Dates'!J22+'Alloc Dates'!J23</f>
        <v>0</v>
      </c>
      <c r="L19" s="119"/>
      <c r="M19" s="119"/>
      <c r="N19" s="119">
        <f>+'Alloc Dates'!L22+'Alloc Dates'!L23</f>
        <v>0</v>
      </c>
      <c r="O19" s="119"/>
      <c r="P19" s="119"/>
      <c r="Q19" s="153">
        <f>IF(District!$E$8="","",+ROUND(Summary!N19/$L$10,2))</f>
      </c>
      <c r="R19" s="154"/>
      <c r="S19" s="155"/>
      <c r="T19" s="4"/>
    </row>
    <row r="20" spans="1:20" ht="18" customHeight="1">
      <c r="A20" s="4"/>
      <c r="B20" s="158" t="s">
        <v>108</v>
      </c>
      <c r="C20" s="158"/>
      <c r="D20" s="158"/>
      <c r="E20" s="158"/>
      <c r="F20" s="158"/>
      <c r="G20" s="158"/>
      <c r="H20" s="158"/>
      <c r="I20" s="158"/>
      <c r="J20" s="158"/>
      <c r="K20" s="119">
        <f>+'Alloc Dates'!J25+'Alloc Dates'!J26</f>
        <v>0</v>
      </c>
      <c r="L20" s="119"/>
      <c r="M20" s="119"/>
      <c r="N20" s="119">
        <f>+'Alloc Dates'!L25+'Alloc Dates'!L26</f>
        <v>0</v>
      </c>
      <c r="O20" s="119"/>
      <c r="P20" s="119"/>
      <c r="Q20" s="153">
        <f>IF(District!$E$8="","",+ROUND(Summary!N20/$L$10,2))</f>
      </c>
      <c r="R20" s="154"/>
      <c r="S20" s="155"/>
      <c r="T20" s="4"/>
    </row>
    <row r="21" spans="1:20" ht="18" customHeight="1">
      <c r="A21" s="4"/>
      <c r="B21" s="158" t="s">
        <v>141</v>
      </c>
      <c r="C21" s="158"/>
      <c r="D21" s="158"/>
      <c r="E21" s="158"/>
      <c r="F21" s="158"/>
      <c r="G21" s="158"/>
      <c r="H21" s="158"/>
      <c r="I21" s="158"/>
      <c r="J21" s="158"/>
      <c r="K21" s="140"/>
      <c r="L21" s="140"/>
      <c r="M21" s="140"/>
      <c r="N21" s="119">
        <f>SUM(N22:P26)</f>
        <v>0</v>
      </c>
      <c r="O21" s="119"/>
      <c r="P21" s="119"/>
      <c r="Q21" s="153">
        <f>IF(District!$E$8="","",+ROUND(Summary!N21/$L$10,2))</f>
      </c>
      <c r="R21" s="154"/>
      <c r="S21" s="155"/>
      <c r="T21" s="4"/>
    </row>
    <row r="22" spans="1:20" ht="18" customHeight="1">
      <c r="A22" s="4"/>
      <c r="B22" s="166" t="s">
        <v>154</v>
      </c>
      <c r="C22" s="166"/>
      <c r="D22" s="166"/>
      <c r="E22" s="166"/>
      <c r="F22" s="166"/>
      <c r="G22" s="166"/>
      <c r="H22" s="166"/>
      <c r="I22" s="166"/>
      <c r="J22" s="166"/>
      <c r="K22" s="141"/>
      <c r="L22" s="141"/>
      <c r="M22" s="141"/>
      <c r="N22" s="167">
        <f>+'Alloc Dates'!L28</f>
        <v>0</v>
      </c>
      <c r="O22" s="167"/>
      <c r="P22" s="167"/>
      <c r="Q22" s="133"/>
      <c r="R22" s="133"/>
      <c r="S22" s="133"/>
      <c r="T22" s="4"/>
    </row>
    <row r="23" spans="1:20" ht="18" customHeight="1">
      <c r="A23" s="4"/>
      <c r="B23" s="166" t="s">
        <v>121</v>
      </c>
      <c r="C23" s="166"/>
      <c r="D23" s="166"/>
      <c r="E23" s="166"/>
      <c r="F23" s="166"/>
      <c r="G23" s="166"/>
      <c r="H23" s="166"/>
      <c r="I23" s="166"/>
      <c r="J23" s="166"/>
      <c r="K23" s="141"/>
      <c r="L23" s="141"/>
      <c r="M23" s="141"/>
      <c r="N23" s="167">
        <f>+'Alloc Dates'!L29</f>
        <v>0</v>
      </c>
      <c r="O23" s="167"/>
      <c r="P23" s="167"/>
      <c r="Q23" s="133"/>
      <c r="R23" s="133"/>
      <c r="S23" s="133"/>
      <c r="T23" s="4"/>
    </row>
    <row r="24" spans="1:20" ht="18" customHeight="1">
      <c r="A24" s="4"/>
      <c r="B24" s="166" t="s">
        <v>122</v>
      </c>
      <c r="C24" s="166"/>
      <c r="D24" s="166"/>
      <c r="E24" s="166"/>
      <c r="F24" s="166"/>
      <c r="G24" s="166"/>
      <c r="H24" s="166"/>
      <c r="I24" s="166"/>
      <c r="J24" s="166"/>
      <c r="K24" s="141"/>
      <c r="L24" s="141"/>
      <c r="M24" s="141"/>
      <c r="N24" s="167">
        <f>+'Alloc Dates'!L30</f>
        <v>0</v>
      </c>
      <c r="O24" s="167"/>
      <c r="P24" s="167"/>
      <c r="Q24" s="133"/>
      <c r="R24" s="133"/>
      <c r="S24" s="133"/>
      <c r="T24" s="4"/>
    </row>
    <row r="25" spans="1:20" ht="18" customHeight="1">
      <c r="A25" s="4"/>
      <c r="B25" s="166" t="s">
        <v>123</v>
      </c>
      <c r="C25" s="166"/>
      <c r="D25" s="166"/>
      <c r="E25" s="166"/>
      <c r="F25" s="166"/>
      <c r="G25" s="166"/>
      <c r="H25" s="166"/>
      <c r="I25" s="166"/>
      <c r="J25" s="166"/>
      <c r="K25" s="141"/>
      <c r="L25" s="141"/>
      <c r="M25" s="141"/>
      <c r="N25" s="167">
        <f>+'Alloc Dates'!L31</f>
        <v>0</v>
      </c>
      <c r="O25" s="167"/>
      <c r="P25" s="167"/>
      <c r="Q25" s="133"/>
      <c r="R25" s="133"/>
      <c r="S25" s="133"/>
      <c r="T25" s="4"/>
    </row>
    <row r="26" spans="1:20" ht="18" customHeight="1">
      <c r="A26" s="4"/>
      <c r="B26" s="166" t="s">
        <v>207</v>
      </c>
      <c r="C26" s="166"/>
      <c r="D26" s="166"/>
      <c r="E26" s="166"/>
      <c r="F26" s="166"/>
      <c r="G26" s="166"/>
      <c r="H26" s="166"/>
      <c r="I26" s="166"/>
      <c r="J26" s="166"/>
      <c r="K26" s="141"/>
      <c r="L26" s="141"/>
      <c r="M26" s="141"/>
      <c r="N26" s="167">
        <f>+'Alloc Dates'!L32+'Alloc Dates'!L33</f>
        <v>0</v>
      </c>
      <c r="O26" s="167"/>
      <c r="P26" s="167"/>
      <c r="Q26" s="133"/>
      <c r="R26" s="133"/>
      <c r="S26" s="133"/>
      <c r="T26" s="4"/>
    </row>
    <row r="27" spans="1:20" ht="18" customHeight="1">
      <c r="A27" s="4"/>
      <c r="B27" s="158" t="s">
        <v>142</v>
      </c>
      <c r="C27" s="158"/>
      <c r="D27" s="158"/>
      <c r="E27" s="158"/>
      <c r="F27" s="158"/>
      <c r="G27" s="158"/>
      <c r="H27" s="158"/>
      <c r="I27" s="158"/>
      <c r="J27" s="158"/>
      <c r="K27" s="119">
        <f>+'Alloc Dates'!J34</f>
        <v>0</v>
      </c>
      <c r="L27" s="119"/>
      <c r="M27" s="119"/>
      <c r="N27" s="119">
        <f>+'Alloc Dates'!L34</f>
        <v>0</v>
      </c>
      <c r="O27" s="119"/>
      <c r="P27" s="119"/>
      <c r="Q27" s="153">
        <f>IF(District!$E$8="","",+ROUND(Summary!N27/$L$10,2))</f>
      </c>
      <c r="R27" s="154"/>
      <c r="S27" s="155"/>
      <c r="T27" s="4"/>
    </row>
    <row r="28" spans="1:20" ht="18" customHeight="1">
      <c r="A28" s="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4"/>
    </row>
    <row r="29" spans="1:20" ht="18" customHeight="1">
      <c r="A29" s="4"/>
      <c r="B29" s="158" t="s">
        <v>124</v>
      </c>
      <c r="C29" s="158"/>
      <c r="D29" s="158"/>
      <c r="E29" s="158"/>
      <c r="F29" s="158"/>
      <c r="G29" s="158"/>
      <c r="H29" s="158"/>
      <c r="I29" s="158"/>
      <c r="J29" s="158"/>
      <c r="K29" s="140"/>
      <c r="L29" s="140"/>
      <c r="M29" s="140"/>
      <c r="N29" s="119">
        <f>SUM(N30:P32)</f>
        <v>0</v>
      </c>
      <c r="O29" s="119"/>
      <c r="P29" s="119"/>
      <c r="Q29" s="153">
        <f>IF(District!$E$8="","",+ROUND(Summary!N29/$L$10,2))</f>
      </c>
      <c r="R29" s="154"/>
      <c r="S29" s="155"/>
      <c r="T29" s="4"/>
    </row>
    <row r="30" spans="1:20" ht="18" customHeight="1">
      <c r="A30" s="4"/>
      <c r="B30" s="166" t="s">
        <v>125</v>
      </c>
      <c r="C30" s="166"/>
      <c r="D30" s="166"/>
      <c r="E30" s="166"/>
      <c r="F30" s="166"/>
      <c r="G30" s="166"/>
      <c r="H30" s="166"/>
      <c r="I30" s="166"/>
      <c r="J30" s="166"/>
      <c r="K30" s="141"/>
      <c r="L30" s="141"/>
      <c r="M30" s="141"/>
      <c r="N30" s="167">
        <f>+'Alloc Dates'!L37</f>
        <v>0</v>
      </c>
      <c r="O30" s="167"/>
      <c r="P30" s="167"/>
      <c r="Q30" s="133"/>
      <c r="R30" s="133"/>
      <c r="S30" s="133"/>
      <c r="T30" s="4"/>
    </row>
    <row r="31" spans="1:20" ht="18" customHeight="1">
      <c r="A31" s="4"/>
      <c r="B31" s="166" t="s">
        <v>126</v>
      </c>
      <c r="C31" s="166"/>
      <c r="D31" s="166"/>
      <c r="E31" s="166"/>
      <c r="F31" s="166"/>
      <c r="G31" s="166"/>
      <c r="H31" s="166"/>
      <c r="I31" s="166"/>
      <c r="J31" s="166"/>
      <c r="K31" s="141"/>
      <c r="L31" s="141"/>
      <c r="M31" s="141"/>
      <c r="N31" s="167">
        <f>+'Alloc Dates'!L38</f>
        <v>0</v>
      </c>
      <c r="O31" s="167"/>
      <c r="P31" s="167"/>
      <c r="Q31" s="133"/>
      <c r="R31" s="133"/>
      <c r="S31" s="133"/>
      <c r="T31" s="4"/>
    </row>
    <row r="32" spans="1:20" ht="18" customHeight="1">
      <c r="A32" s="4"/>
      <c r="B32" s="166" t="s">
        <v>127</v>
      </c>
      <c r="C32" s="166"/>
      <c r="D32" s="166"/>
      <c r="E32" s="166"/>
      <c r="F32" s="166"/>
      <c r="G32" s="166"/>
      <c r="H32" s="166"/>
      <c r="I32" s="166"/>
      <c r="J32" s="166"/>
      <c r="K32" s="141"/>
      <c r="L32" s="141"/>
      <c r="M32" s="141"/>
      <c r="N32" s="167">
        <f>+'Alloc Dates'!L39</f>
        <v>0</v>
      </c>
      <c r="O32" s="167"/>
      <c r="P32" s="167"/>
      <c r="Q32" s="133"/>
      <c r="R32" s="133"/>
      <c r="S32" s="133"/>
      <c r="T32" s="4"/>
    </row>
    <row r="33" spans="1:20" ht="18" customHeight="1">
      <c r="A33" s="4"/>
      <c r="B33" s="158" t="s">
        <v>128</v>
      </c>
      <c r="C33" s="158"/>
      <c r="D33" s="158"/>
      <c r="E33" s="158"/>
      <c r="F33" s="158"/>
      <c r="G33" s="158"/>
      <c r="H33" s="158"/>
      <c r="I33" s="158"/>
      <c r="J33" s="158"/>
      <c r="K33" s="140"/>
      <c r="L33" s="140"/>
      <c r="M33" s="140"/>
      <c r="N33" s="119">
        <f>+'Alloc Dates'!L41+'Alloc Dates'!L42</f>
        <v>0</v>
      </c>
      <c r="O33" s="119"/>
      <c r="P33" s="119"/>
      <c r="Q33" s="153">
        <f>IF(District!$E$8="","",+ROUND(Summary!N33/$L$10,2))</f>
      </c>
      <c r="R33" s="154"/>
      <c r="S33" s="155"/>
      <c r="T33" s="4"/>
    </row>
    <row r="34" spans="1:20" ht="18" customHeight="1">
      <c r="A34" s="4"/>
      <c r="B34" s="158" t="s">
        <v>210</v>
      </c>
      <c r="C34" s="158"/>
      <c r="D34" s="158"/>
      <c r="E34" s="158"/>
      <c r="F34" s="158"/>
      <c r="G34" s="158"/>
      <c r="H34" s="158"/>
      <c r="I34" s="158"/>
      <c r="J34" s="158"/>
      <c r="K34" s="140"/>
      <c r="L34" s="140"/>
      <c r="M34" s="140"/>
      <c r="N34" s="140"/>
      <c r="O34" s="140"/>
      <c r="P34" s="140"/>
      <c r="Q34" s="133"/>
      <c r="R34" s="133"/>
      <c r="S34" s="133"/>
      <c r="T34" s="4"/>
    </row>
    <row r="35" spans="1:20" ht="18" customHeight="1">
      <c r="A35" s="4"/>
      <c r="B35" s="158" t="s">
        <v>131</v>
      </c>
      <c r="C35" s="158"/>
      <c r="D35" s="158"/>
      <c r="E35" s="158"/>
      <c r="F35" s="158"/>
      <c r="G35" s="158"/>
      <c r="H35" s="158"/>
      <c r="I35" s="158"/>
      <c r="J35" s="158"/>
      <c r="K35" s="140"/>
      <c r="L35" s="140"/>
      <c r="M35" s="140"/>
      <c r="N35" s="119">
        <f>+'Alloc Dates'!L44</f>
        <v>0</v>
      </c>
      <c r="O35" s="119"/>
      <c r="P35" s="119"/>
      <c r="Q35" s="153">
        <f>IF(District!$E$8="","",+ROUND(Summary!N35/$L$10,2))</f>
      </c>
      <c r="R35" s="154"/>
      <c r="S35" s="155"/>
      <c r="T35" s="4"/>
    </row>
    <row r="36" spans="1:20" ht="13.5">
      <c r="A36" s="4"/>
      <c r="T36" s="4"/>
    </row>
    <row r="37" spans="1:20" ht="18" customHeight="1">
      <c r="A37" s="4"/>
      <c r="B37" s="158" t="s">
        <v>143</v>
      </c>
      <c r="C37" s="158"/>
      <c r="D37" s="158"/>
      <c r="E37" s="158"/>
      <c r="F37" s="158"/>
      <c r="G37" s="158"/>
      <c r="H37" s="158"/>
      <c r="I37" s="158"/>
      <c r="J37" s="158"/>
      <c r="K37" s="119">
        <f>+'Alloc Dates'!J15+'Alloc Dates'!J17+'Alloc Dates'!J19+'Alloc Dates'!J22+'Alloc Dates'!J25</f>
        <v>0</v>
      </c>
      <c r="L37" s="119"/>
      <c r="M37" s="119"/>
      <c r="N37" s="119">
        <f>+'Alloc Dates'!L15+'Alloc Dates'!L17+'Alloc Dates'!L19+'Alloc Dates'!L22+'Alloc Dates'!L25+'Alloc Dates'!L28+'Alloc Dates'!L30+'Alloc Dates'!L31+'Alloc Dates'!L37+'Alloc Dates'!L38+'Alloc Dates'!L39+'Alloc Dates'!L41+'Alloc Dates'!L42+'Alloc Dates'!L44+'Alloc Dates'!L32</f>
        <v>0</v>
      </c>
      <c r="O37" s="119"/>
      <c r="P37" s="119"/>
      <c r="Q37" s="153">
        <f>IF(District!$E$8="","",+ROUND(Summary!N37/$L$10,2))</f>
      </c>
      <c r="R37" s="154"/>
      <c r="S37" s="155"/>
      <c r="T37" s="4"/>
    </row>
    <row r="38" spans="1:20" ht="18" customHeight="1">
      <c r="A38" s="4"/>
      <c r="B38" s="158" t="s">
        <v>144</v>
      </c>
      <c r="C38" s="158"/>
      <c r="D38" s="158"/>
      <c r="E38" s="158"/>
      <c r="F38" s="158"/>
      <c r="G38" s="158"/>
      <c r="H38" s="158"/>
      <c r="I38" s="158"/>
      <c r="J38" s="158"/>
      <c r="K38" s="119">
        <f>+'Alloc Dates'!J16+'Alloc Dates'!J18+'Alloc Dates'!J20+'Alloc Dates'!J23+'Alloc Dates'!J26+'Alloc Dates'!J34</f>
        <v>0</v>
      </c>
      <c r="L38" s="119"/>
      <c r="M38" s="119"/>
      <c r="N38" s="119">
        <f>+'Alloc Dates'!L16+'Alloc Dates'!L18+'Alloc Dates'!L20+'Alloc Dates'!L23+'Alloc Dates'!L26+'Alloc Dates'!L29+'Alloc Dates'!L33+'Alloc Dates'!L34</f>
        <v>0</v>
      </c>
      <c r="O38" s="119"/>
      <c r="P38" s="119"/>
      <c r="Q38" s="153">
        <f>IF(District!$E$8="","",+ROUND(Summary!N38/$L$10,2))</f>
      </c>
      <c r="R38" s="154"/>
      <c r="S38" s="155"/>
      <c r="T38" s="4"/>
    </row>
    <row r="39" spans="1:20" ht="18" customHeight="1">
      <c r="A39" s="4"/>
      <c r="B39" s="158" t="s">
        <v>145</v>
      </c>
      <c r="C39" s="158"/>
      <c r="D39" s="158"/>
      <c r="E39" s="158"/>
      <c r="F39" s="158"/>
      <c r="G39" s="158"/>
      <c r="H39" s="158"/>
      <c r="I39" s="158"/>
      <c r="J39" s="158"/>
      <c r="K39" s="168">
        <f>+K37+K38</f>
        <v>0</v>
      </c>
      <c r="L39" s="168"/>
      <c r="M39" s="168"/>
      <c r="N39" s="168">
        <f>+N37+N38</f>
        <v>0</v>
      </c>
      <c r="O39" s="168"/>
      <c r="P39" s="168"/>
      <c r="Q39" s="153">
        <f>IF(District!$E$8="","",+ROUND(Summary!N39/$L$10,2))</f>
      </c>
      <c r="R39" s="154"/>
      <c r="S39" s="155"/>
      <c r="T39" s="4"/>
    </row>
    <row r="40" spans="1:20" ht="13.5">
      <c r="A40" s="4"/>
      <c r="T40" s="4"/>
    </row>
    <row r="41" spans="1:20" ht="18" customHeight="1">
      <c r="A41" s="4"/>
      <c r="B41" s="158" t="s">
        <v>146</v>
      </c>
      <c r="C41" s="158"/>
      <c r="D41" s="158"/>
      <c r="E41" s="158"/>
      <c r="F41" s="158"/>
      <c r="G41" s="158"/>
      <c r="H41" s="158"/>
      <c r="I41" s="158"/>
      <c r="J41" s="158"/>
      <c r="K41" s="140"/>
      <c r="L41" s="140"/>
      <c r="M41" s="140"/>
      <c r="N41" s="168">
        <f>+District!E8+District!H8-'Alloc Dates'!L52</f>
        <v>0</v>
      </c>
      <c r="O41" s="168"/>
      <c r="P41" s="168"/>
      <c r="Q41" s="153">
        <f>IF(District!$E$8="","",+ROUND(Summary!N41/$L$10,2))</f>
      </c>
      <c r="R41" s="154"/>
      <c r="S41" s="155"/>
      <c r="T41" s="4"/>
    </row>
    <row r="42" spans="1:20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3.5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sheetProtection password="F2DC" sheet="1" objects="1" scenarios="1"/>
  <mergeCells count="132">
    <mergeCell ref="B41:J41"/>
    <mergeCell ref="K41:M41"/>
    <mergeCell ref="N41:P41"/>
    <mergeCell ref="Q41:S41"/>
    <mergeCell ref="B23:J23"/>
    <mergeCell ref="K23:M23"/>
    <mergeCell ref="N23:P23"/>
    <mergeCell ref="Q23:S23"/>
    <mergeCell ref="B38:J38"/>
    <mergeCell ref="K38:M38"/>
    <mergeCell ref="N38:P38"/>
    <mergeCell ref="Q38:S38"/>
    <mergeCell ref="B39:J39"/>
    <mergeCell ref="K39:M39"/>
    <mergeCell ref="N39:P39"/>
    <mergeCell ref="Q39:S39"/>
    <mergeCell ref="B35:J35"/>
    <mergeCell ref="K35:M35"/>
    <mergeCell ref="N35:P35"/>
    <mergeCell ref="Q35:S35"/>
    <mergeCell ref="B34:J34"/>
    <mergeCell ref="K34:M34"/>
    <mergeCell ref="N34:P34"/>
    <mergeCell ref="Q34:S34"/>
    <mergeCell ref="B32:J32"/>
    <mergeCell ref="K32:M32"/>
    <mergeCell ref="N32:P32"/>
    <mergeCell ref="Q32:S32"/>
    <mergeCell ref="B33:J33"/>
    <mergeCell ref="K33:M33"/>
    <mergeCell ref="N33:P33"/>
    <mergeCell ref="Q33:S33"/>
    <mergeCell ref="B30:J30"/>
    <mergeCell ref="K30:M30"/>
    <mergeCell ref="N30:P30"/>
    <mergeCell ref="Q30:S30"/>
    <mergeCell ref="B31:J31"/>
    <mergeCell ref="K31:M31"/>
    <mergeCell ref="N31:P31"/>
    <mergeCell ref="Q31:S31"/>
    <mergeCell ref="B28:J28"/>
    <mergeCell ref="K28:M28"/>
    <mergeCell ref="N28:P28"/>
    <mergeCell ref="Q28:S28"/>
    <mergeCell ref="B29:J29"/>
    <mergeCell ref="K29:M29"/>
    <mergeCell ref="N29:P29"/>
    <mergeCell ref="Q29:S29"/>
    <mergeCell ref="B26:J26"/>
    <mergeCell ref="K26:M26"/>
    <mergeCell ref="N26:P26"/>
    <mergeCell ref="Q26:S26"/>
    <mergeCell ref="B27:J27"/>
    <mergeCell ref="K27:M27"/>
    <mergeCell ref="N27:P27"/>
    <mergeCell ref="Q27:S27"/>
    <mergeCell ref="B24:J24"/>
    <mergeCell ref="K24:M24"/>
    <mergeCell ref="N24:P24"/>
    <mergeCell ref="Q24:S24"/>
    <mergeCell ref="B25:J25"/>
    <mergeCell ref="K25:M25"/>
    <mergeCell ref="N25:P25"/>
    <mergeCell ref="Q25:S25"/>
    <mergeCell ref="B21:J21"/>
    <mergeCell ref="K21:M21"/>
    <mergeCell ref="N21:P21"/>
    <mergeCell ref="Q21:S21"/>
    <mergeCell ref="B22:J22"/>
    <mergeCell ref="K22:M22"/>
    <mergeCell ref="N22:P22"/>
    <mergeCell ref="Q22:S22"/>
    <mergeCell ref="B19:J19"/>
    <mergeCell ref="K19:M19"/>
    <mergeCell ref="N19:P19"/>
    <mergeCell ref="Q19:S19"/>
    <mergeCell ref="B20:J20"/>
    <mergeCell ref="K20:M20"/>
    <mergeCell ref="N20:P20"/>
    <mergeCell ref="Q20:S20"/>
    <mergeCell ref="B17:J17"/>
    <mergeCell ref="K17:M17"/>
    <mergeCell ref="N17:P17"/>
    <mergeCell ref="Q17:S17"/>
    <mergeCell ref="B18:J18"/>
    <mergeCell ref="K18:M18"/>
    <mergeCell ref="N18:P18"/>
    <mergeCell ref="Q18:S18"/>
    <mergeCell ref="B15:J15"/>
    <mergeCell ref="K15:M15"/>
    <mergeCell ref="N15:P15"/>
    <mergeCell ref="Q15:S15"/>
    <mergeCell ref="B16:J16"/>
    <mergeCell ref="K16:M16"/>
    <mergeCell ref="N16:P16"/>
    <mergeCell ref="Q16:S16"/>
    <mergeCell ref="O9:Q9"/>
    <mergeCell ref="R9:S9"/>
    <mergeCell ref="Q13:S14"/>
    <mergeCell ref="N13:P14"/>
    <mergeCell ref="K13:M14"/>
    <mergeCell ref="B13:J14"/>
    <mergeCell ref="I10:K10"/>
    <mergeCell ref="L10:M10"/>
    <mergeCell ref="B2:S2"/>
    <mergeCell ref="B3:S3"/>
    <mergeCell ref="B4:S4"/>
    <mergeCell ref="B6:S6"/>
    <mergeCell ref="O10:Q10"/>
    <mergeCell ref="R10:S10"/>
    <mergeCell ref="O8:Q8"/>
    <mergeCell ref="R8:S8"/>
    <mergeCell ref="L11:M11"/>
    <mergeCell ref="E11:G11"/>
    <mergeCell ref="B8:D8"/>
    <mergeCell ref="B9:D9"/>
    <mergeCell ref="B10:D10"/>
    <mergeCell ref="E10:G10"/>
    <mergeCell ref="I8:K8"/>
    <mergeCell ref="I11:K11"/>
    <mergeCell ref="I9:K9"/>
    <mergeCell ref="L9:M9"/>
    <mergeCell ref="N37:P37"/>
    <mergeCell ref="Q37:S37"/>
    <mergeCell ref="E9:G9"/>
    <mergeCell ref="E8:G8"/>
    <mergeCell ref="B37:J37"/>
    <mergeCell ref="K37:M37"/>
    <mergeCell ref="R11:S11"/>
    <mergeCell ref="O11:Q11"/>
    <mergeCell ref="B11:D11"/>
    <mergeCell ref="L8:M8"/>
  </mergeCells>
  <printOptions horizontalCentered="1"/>
  <pageMargins left="0.5" right="0.5" top="0.5" bottom="0.5" header="0.5" footer="0.5"/>
  <pageSetup horizontalDpi="600" verticalDpi="600" orientation="portrait" scale="75" r:id="rId2"/>
  <headerFooter alignWithMargins="0">
    <oddHeader>&amp;R&amp;"Arial,Italic"page 1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64"/>
  <sheetViews>
    <sheetView showGridLines="0" showRowColHeaders="0" zoomScalePageLayoutView="0" workbookViewId="0" topLeftCell="A1">
      <selection activeCell="A1" sqref="A1"/>
    </sheetView>
  </sheetViews>
  <sheetFormatPr defaultColWidth="0" defaultRowHeight="13.5" zeroHeight="1"/>
  <cols>
    <col min="1" max="1" width="5.57421875" style="0" customWidth="1"/>
    <col min="2" max="10" width="5.421875" style="0" customWidth="1"/>
    <col min="11" max="19" width="5.140625" style="0" customWidth="1"/>
    <col min="20" max="23" width="4.57421875" style="0" customWidth="1"/>
    <col min="24" max="24" width="5.57421875" style="0" customWidth="1"/>
    <col min="25" max="16384" width="0" style="0" hidden="1" customWidth="1"/>
  </cols>
  <sheetData>
    <row r="1" spans="1:24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>
      <c r="A2" s="4"/>
      <c r="B2" s="162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4"/>
    </row>
    <row r="3" spans="1:24" ht="15.75">
      <c r="A3" s="4"/>
      <c r="B3" s="162" t="s">
        <v>186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4"/>
    </row>
    <row r="4" spans="1:24" ht="15.75">
      <c r="A4" s="4"/>
      <c r="B4" s="162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4"/>
    </row>
    <row r="5" spans="1:24" ht="15.7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X5" s="4"/>
    </row>
    <row r="6" spans="1:24" ht="15.75">
      <c r="A6" s="4"/>
      <c r="B6" s="162" t="s">
        <v>190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4"/>
    </row>
    <row r="7" spans="1:24" ht="13.5">
      <c r="A7" s="4"/>
      <c r="X7" s="4"/>
    </row>
    <row r="8" spans="1:24" ht="15" customHeight="1">
      <c r="A8" s="4"/>
      <c r="B8" s="160" t="s">
        <v>64</v>
      </c>
      <c r="C8" s="160"/>
      <c r="D8" s="160"/>
      <c r="E8" s="156">
        <f>IF(District!B8="","",District!B8)</f>
      </c>
      <c r="F8" s="156"/>
      <c r="G8" s="157"/>
      <c r="J8" s="160" t="s">
        <v>251</v>
      </c>
      <c r="K8" s="160"/>
      <c r="L8" s="160"/>
      <c r="M8" s="161">
        <f>IF(District!E8="","",District!E8)</f>
      </c>
      <c r="N8" s="161"/>
      <c r="O8" s="157"/>
      <c r="Q8" s="160" t="s">
        <v>68</v>
      </c>
      <c r="R8" s="160"/>
      <c r="S8" s="160"/>
      <c r="T8" s="161">
        <f>IF('Alloc Dates'!L52=0,"",'Alloc Dates'!L52)</f>
      </c>
      <c r="U8" s="161"/>
      <c r="V8" s="157"/>
      <c r="X8" s="4"/>
    </row>
    <row r="9" spans="1:24" ht="15" customHeight="1">
      <c r="A9" s="4"/>
      <c r="B9" s="160" t="s">
        <v>214</v>
      </c>
      <c r="C9" s="160"/>
      <c r="D9" s="160"/>
      <c r="E9" s="156">
        <f>IF(District!B11="","",District!B11)</f>
      </c>
      <c r="F9" s="156"/>
      <c r="G9" s="157"/>
      <c r="J9" s="160" t="s">
        <v>209</v>
      </c>
      <c r="K9" s="160"/>
      <c r="L9" s="160"/>
      <c r="M9" s="161">
        <f>IF(District!H8="","",District!H8)</f>
      </c>
      <c r="N9" s="161"/>
      <c r="O9" s="157"/>
      <c r="Q9" s="160" t="s">
        <v>147</v>
      </c>
      <c r="R9" s="160"/>
      <c r="S9" s="160"/>
      <c r="T9" s="161">
        <f>IF('Alloc Dates'!V8=0,"",'Alloc Dates'!V8)</f>
      </c>
      <c r="U9" s="161"/>
      <c r="V9" s="157"/>
      <c r="X9" s="4"/>
    </row>
    <row r="10" spans="1:24" ht="15" customHeight="1">
      <c r="A10" s="4"/>
      <c r="B10" s="160" t="s">
        <v>234</v>
      </c>
      <c r="C10" s="160"/>
      <c r="D10" s="160"/>
      <c r="E10" s="156">
        <f>IF(District!H14="","",District!H14)</f>
      </c>
      <c r="F10" s="156"/>
      <c r="G10" s="156"/>
      <c r="J10" s="160" t="s">
        <v>135</v>
      </c>
      <c r="K10" s="160"/>
      <c r="L10" s="160"/>
      <c r="M10" s="161">
        <f>IF(District!E8="","",District!E8+District!H8)</f>
      </c>
      <c r="N10" s="161"/>
      <c r="O10" s="157"/>
      <c r="X10" s="4"/>
    </row>
    <row r="11" spans="1:24" ht="15" customHeight="1">
      <c r="A11" s="4"/>
      <c r="B11" s="160" t="s">
        <v>136</v>
      </c>
      <c r="C11" s="160"/>
      <c r="D11" s="160"/>
      <c r="E11" s="156">
        <f>IF(District!H36=TRUE,"yes","")</f>
      </c>
      <c r="F11" s="156"/>
      <c r="G11" s="157"/>
      <c r="J11" s="160" t="s">
        <v>65</v>
      </c>
      <c r="K11" s="160"/>
      <c r="L11" s="160"/>
      <c r="M11" s="159">
        <f>IF(District!E11="","",District!E11)</f>
      </c>
      <c r="N11" s="159"/>
      <c r="O11" s="157"/>
      <c r="Q11" s="160" t="s">
        <v>63</v>
      </c>
      <c r="R11" s="160"/>
      <c r="S11" s="160"/>
      <c r="T11" s="159">
        <f>IF(District!B30="","",District!B30)</f>
      </c>
      <c r="U11" s="159"/>
      <c r="V11" s="157"/>
      <c r="X11" s="4"/>
    </row>
    <row r="12" spans="1:24" ht="13.5" customHeight="1">
      <c r="A12" s="4"/>
      <c r="X12" s="4"/>
    </row>
    <row r="13" spans="1:24" ht="13.5">
      <c r="A13" s="4"/>
      <c r="B13" s="164" t="s">
        <v>70</v>
      </c>
      <c r="C13" s="164"/>
      <c r="D13" s="164"/>
      <c r="E13" s="164"/>
      <c r="F13" s="164"/>
      <c r="G13" s="164"/>
      <c r="H13" s="164"/>
      <c r="I13" s="164"/>
      <c r="J13" s="164"/>
      <c r="K13" s="164" t="s">
        <v>188</v>
      </c>
      <c r="L13" s="164"/>
      <c r="M13" s="164"/>
      <c r="N13" s="164" t="s">
        <v>137</v>
      </c>
      <c r="O13" s="164"/>
      <c r="P13" s="164"/>
      <c r="Q13" s="164" t="s">
        <v>138</v>
      </c>
      <c r="R13" s="164"/>
      <c r="S13" s="164"/>
      <c r="T13" s="164" t="s">
        <v>74</v>
      </c>
      <c r="U13" s="164"/>
      <c r="V13" s="164" t="s">
        <v>75</v>
      </c>
      <c r="W13" s="164"/>
      <c r="X13" s="4"/>
    </row>
    <row r="14" spans="1:24" ht="13.5">
      <c r="A14" s="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4"/>
    </row>
    <row r="15" spans="1:24" ht="15" customHeight="1">
      <c r="A15" s="4"/>
      <c r="B15" s="158" t="s">
        <v>106</v>
      </c>
      <c r="C15" s="158"/>
      <c r="D15" s="158"/>
      <c r="E15" s="158"/>
      <c r="F15" s="158"/>
      <c r="G15" s="158"/>
      <c r="H15" s="158"/>
      <c r="I15" s="158"/>
      <c r="J15" s="158"/>
      <c r="K15" s="119">
        <f>SUM(K16:M21)</f>
        <v>0</v>
      </c>
      <c r="L15" s="119"/>
      <c r="M15" s="119"/>
      <c r="N15" s="119">
        <f>SUM(N16:P21)</f>
        <v>0</v>
      </c>
      <c r="O15" s="119"/>
      <c r="P15" s="119"/>
      <c r="Q15" s="153">
        <f>IF(District!$E$8="","",+ROUND(Detail!N15/$M$10,2))</f>
      </c>
      <c r="R15" s="154"/>
      <c r="S15" s="155"/>
      <c r="T15" s="169"/>
      <c r="U15" s="169"/>
      <c r="V15" s="169"/>
      <c r="W15" s="169"/>
      <c r="X15" s="4"/>
    </row>
    <row r="16" spans="1:24" ht="15" customHeight="1">
      <c r="A16" s="4"/>
      <c r="B16" s="166" t="s">
        <v>110</v>
      </c>
      <c r="C16" s="166"/>
      <c r="D16" s="166"/>
      <c r="E16" s="166"/>
      <c r="F16" s="166"/>
      <c r="G16" s="166"/>
      <c r="H16" s="166"/>
      <c r="I16" s="166"/>
      <c r="J16" s="166"/>
      <c r="K16" s="167">
        <f>+'Alloc Dates'!J15</f>
        <v>0</v>
      </c>
      <c r="L16" s="167"/>
      <c r="M16" s="167"/>
      <c r="N16" s="167">
        <f>+'Alloc Dates'!L15</f>
        <v>0</v>
      </c>
      <c r="O16" s="167"/>
      <c r="P16" s="167"/>
      <c r="Q16" s="133"/>
      <c r="R16" s="133"/>
      <c r="S16" s="133"/>
      <c r="T16" s="170">
        <f>IF('Alloc Dates'!P15="","",'Alloc Dates'!P15)</f>
      </c>
      <c r="U16" s="171"/>
      <c r="V16" s="172">
        <f>IF('Alloc Dates'!R15="","",'Alloc Dates'!R15)</f>
      </c>
      <c r="W16" s="172"/>
      <c r="X16" s="4"/>
    </row>
    <row r="17" spans="1:24" ht="15" customHeight="1">
      <c r="A17" s="4"/>
      <c r="B17" s="166" t="s">
        <v>111</v>
      </c>
      <c r="C17" s="166"/>
      <c r="D17" s="166"/>
      <c r="E17" s="166"/>
      <c r="F17" s="166"/>
      <c r="G17" s="166"/>
      <c r="H17" s="166"/>
      <c r="I17" s="166"/>
      <c r="J17" s="166"/>
      <c r="K17" s="167">
        <f>+'Alloc Dates'!J16</f>
        <v>0</v>
      </c>
      <c r="L17" s="167"/>
      <c r="M17" s="167"/>
      <c r="N17" s="167">
        <f>+'Alloc Dates'!L16</f>
        <v>0</v>
      </c>
      <c r="O17" s="167"/>
      <c r="P17" s="167"/>
      <c r="Q17" s="133"/>
      <c r="R17" s="133"/>
      <c r="S17" s="133"/>
      <c r="T17" s="170">
        <f>IF('Alloc Dates'!P16="","",'Alloc Dates'!P16)</f>
      </c>
      <c r="U17" s="171"/>
      <c r="V17" s="172">
        <f>IF('Alloc Dates'!R16="","",'Alloc Dates'!R16)</f>
      </c>
      <c r="W17" s="172"/>
      <c r="X17" s="4"/>
    </row>
    <row r="18" spans="1:24" ht="15" customHeight="1">
      <c r="A18" s="4"/>
      <c r="B18" s="166" t="s">
        <v>148</v>
      </c>
      <c r="C18" s="166"/>
      <c r="D18" s="166"/>
      <c r="E18" s="166"/>
      <c r="F18" s="166"/>
      <c r="G18" s="166"/>
      <c r="H18" s="166"/>
      <c r="I18" s="166"/>
      <c r="J18" s="166"/>
      <c r="K18" s="167">
        <f>+'Alloc Dates'!J17</f>
        <v>0</v>
      </c>
      <c r="L18" s="167"/>
      <c r="M18" s="167"/>
      <c r="N18" s="167">
        <f>+'Alloc Dates'!L17</f>
        <v>0</v>
      </c>
      <c r="O18" s="167"/>
      <c r="P18" s="167"/>
      <c r="Q18" s="133"/>
      <c r="R18" s="133"/>
      <c r="S18" s="133"/>
      <c r="T18" s="170">
        <f>IF('Alloc Dates'!P17="","",'Alloc Dates'!P17)</f>
      </c>
      <c r="U18" s="171"/>
      <c r="V18" s="172">
        <f>IF('Alloc Dates'!R17="","",'Alloc Dates'!R17)</f>
      </c>
      <c r="W18" s="172"/>
      <c r="X18" s="4"/>
    </row>
    <row r="19" spans="1:24" ht="15" customHeight="1">
      <c r="A19" s="4"/>
      <c r="B19" s="166" t="s">
        <v>149</v>
      </c>
      <c r="C19" s="166"/>
      <c r="D19" s="166"/>
      <c r="E19" s="166"/>
      <c r="F19" s="166"/>
      <c r="G19" s="166"/>
      <c r="H19" s="166"/>
      <c r="I19" s="166"/>
      <c r="J19" s="166"/>
      <c r="K19" s="167">
        <f>+'Alloc Dates'!J18</f>
        <v>0</v>
      </c>
      <c r="L19" s="167"/>
      <c r="M19" s="167"/>
      <c r="N19" s="167">
        <f>+'Alloc Dates'!L18</f>
        <v>0</v>
      </c>
      <c r="O19" s="167"/>
      <c r="P19" s="167"/>
      <c r="Q19" s="133"/>
      <c r="R19" s="133"/>
      <c r="S19" s="133"/>
      <c r="T19" s="170">
        <f>IF('Alloc Dates'!P18="","",'Alloc Dates'!P18)</f>
      </c>
      <c r="U19" s="171"/>
      <c r="V19" s="172">
        <f>IF('Alloc Dates'!R18="","",'Alloc Dates'!R18)</f>
      </c>
      <c r="W19" s="172"/>
      <c r="X19" s="4"/>
    </row>
    <row r="20" spans="1:24" ht="15" customHeight="1">
      <c r="A20" s="4"/>
      <c r="B20" s="166" t="s">
        <v>150</v>
      </c>
      <c r="C20" s="166"/>
      <c r="D20" s="166"/>
      <c r="E20" s="166"/>
      <c r="F20" s="166"/>
      <c r="G20" s="166"/>
      <c r="H20" s="166"/>
      <c r="I20" s="166"/>
      <c r="J20" s="166"/>
      <c r="K20" s="167">
        <f>+'Alloc Dates'!J19</f>
        <v>0</v>
      </c>
      <c r="L20" s="167"/>
      <c r="M20" s="167"/>
      <c r="N20" s="167">
        <f>+'Alloc Dates'!L19</f>
        <v>0</v>
      </c>
      <c r="O20" s="167"/>
      <c r="P20" s="167"/>
      <c r="Q20" s="133"/>
      <c r="R20" s="133"/>
      <c r="S20" s="133"/>
      <c r="T20" s="170">
        <f>IF('Alloc Dates'!P19="","",'Alloc Dates'!P19)</f>
      </c>
      <c r="U20" s="171"/>
      <c r="V20" s="172">
        <f>IF('Alloc Dates'!R19="","",'Alloc Dates'!R19)</f>
      </c>
      <c r="W20" s="172"/>
      <c r="X20" s="4"/>
    </row>
    <row r="21" spans="1:24" ht="15" customHeight="1">
      <c r="A21" s="4"/>
      <c r="B21" s="166" t="s">
        <v>151</v>
      </c>
      <c r="C21" s="166"/>
      <c r="D21" s="166"/>
      <c r="E21" s="166"/>
      <c r="F21" s="166"/>
      <c r="G21" s="166"/>
      <c r="H21" s="166"/>
      <c r="I21" s="166"/>
      <c r="J21" s="166"/>
      <c r="K21" s="167">
        <f>+'Alloc Dates'!J20</f>
        <v>0</v>
      </c>
      <c r="L21" s="167"/>
      <c r="M21" s="167"/>
      <c r="N21" s="167">
        <f>+'Alloc Dates'!L20</f>
        <v>0</v>
      </c>
      <c r="O21" s="167"/>
      <c r="P21" s="167"/>
      <c r="Q21" s="133"/>
      <c r="R21" s="133"/>
      <c r="S21" s="133"/>
      <c r="T21" s="170">
        <f>IF('Alloc Dates'!P20="","",'Alloc Dates'!P20)</f>
      </c>
      <c r="U21" s="171"/>
      <c r="V21" s="172">
        <f>IF('Alloc Dates'!R20="","",'Alloc Dates'!R20)</f>
      </c>
      <c r="W21" s="172"/>
      <c r="X21" s="4"/>
    </row>
    <row r="22" spans="1:24" ht="15" customHeight="1">
      <c r="A22" s="4"/>
      <c r="B22" s="158" t="s">
        <v>107</v>
      </c>
      <c r="C22" s="158"/>
      <c r="D22" s="158"/>
      <c r="E22" s="158"/>
      <c r="F22" s="158"/>
      <c r="G22" s="158"/>
      <c r="H22" s="158"/>
      <c r="I22" s="158"/>
      <c r="J22" s="158"/>
      <c r="K22" s="119">
        <f>SUM(K23:M24)</f>
        <v>0</v>
      </c>
      <c r="L22" s="119"/>
      <c r="M22" s="119"/>
      <c r="N22" s="119">
        <f>SUM(N23:P24)</f>
        <v>0</v>
      </c>
      <c r="O22" s="119"/>
      <c r="P22" s="119"/>
      <c r="Q22" s="153">
        <f>IF(District!$E$8="","",+ROUND(Detail!N22/$M$10,2))</f>
      </c>
      <c r="R22" s="154"/>
      <c r="S22" s="155"/>
      <c r="T22" s="173"/>
      <c r="U22" s="173"/>
      <c r="V22" s="173"/>
      <c r="W22" s="173"/>
      <c r="X22" s="4"/>
    </row>
    <row r="23" spans="1:24" ht="15" customHeight="1">
      <c r="A23" s="4"/>
      <c r="B23" s="166" t="s">
        <v>116</v>
      </c>
      <c r="C23" s="166"/>
      <c r="D23" s="166"/>
      <c r="E23" s="166"/>
      <c r="F23" s="166"/>
      <c r="G23" s="166"/>
      <c r="H23" s="166"/>
      <c r="I23" s="166"/>
      <c r="J23" s="166"/>
      <c r="K23" s="167">
        <f>+'Alloc Dates'!J22</f>
        <v>0</v>
      </c>
      <c r="L23" s="167"/>
      <c r="M23" s="167"/>
      <c r="N23" s="167">
        <f>+'Alloc Dates'!L22</f>
        <v>0</v>
      </c>
      <c r="O23" s="167"/>
      <c r="P23" s="167"/>
      <c r="Q23" s="133"/>
      <c r="R23" s="133"/>
      <c r="S23" s="133"/>
      <c r="T23" s="172">
        <f>IF('Alloc Dates'!P22="","",'Alloc Dates'!P22)</f>
      </c>
      <c r="U23" s="172"/>
      <c r="V23" s="172">
        <f>IF('Alloc Dates'!R22="","",'Alloc Dates'!R22)</f>
      </c>
      <c r="W23" s="172"/>
      <c r="X23" s="4"/>
    </row>
    <row r="24" spans="1:24" ht="15" customHeight="1">
      <c r="A24" s="4"/>
      <c r="B24" s="166" t="s">
        <v>117</v>
      </c>
      <c r="C24" s="166"/>
      <c r="D24" s="166"/>
      <c r="E24" s="166"/>
      <c r="F24" s="166"/>
      <c r="G24" s="166"/>
      <c r="H24" s="166"/>
      <c r="I24" s="166"/>
      <c r="J24" s="166"/>
      <c r="K24" s="167">
        <f>+'Alloc Dates'!J23</f>
        <v>0</v>
      </c>
      <c r="L24" s="167"/>
      <c r="M24" s="167"/>
      <c r="N24" s="167">
        <f>+'Alloc Dates'!L23</f>
        <v>0</v>
      </c>
      <c r="O24" s="167"/>
      <c r="P24" s="167"/>
      <c r="Q24" s="133"/>
      <c r="R24" s="133"/>
      <c r="S24" s="133"/>
      <c r="T24" s="172">
        <f>IF('Alloc Dates'!P23="","",'Alloc Dates'!P23)</f>
      </c>
      <c r="U24" s="172"/>
      <c r="V24" s="172">
        <f>IF('Alloc Dates'!R23="","",'Alloc Dates'!R23)</f>
      </c>
      <c r="W24" s="172"/>
      <c r="X24" s="4"/>
    </row>
    <row r="25" spans="1:24" ht="15" customHeight="1">
      <c r="A25" s="4"/>
      <c r="B25" s="158" t="s">
        <v>108</v>
      </c>
      <c r="C25" s="158"/>
      <c r="D25" s="158"/>
      <c r="E25" s="158"/>
      <c r="F25" s="158"/>
      <c r="G25" s="158"/>
      <c r="H25" s="158"/>
      <c r="I25" s="158"/>
      <c r="J25" s="158"/>
      <c r="K25" s="119">
        <f>SUM(K26:M27)</f>
        <v>0</v>
      </c>
      <c r="L25" s="119"/>
      <c r="M25" s="119"/>
      <c r="N25" s="119">
        <f>SUM(N26:P27)</f>
        <v>0</v>
      </c>
      <c r="O25" s="119"/>
      <c r="P25" s="119"/>
      <c r="Q25" s="153">
        <f>IF(District!$E$8="","",+ROUND(Detail!N25/$M$10,2))</f>
      </c>
      <c r="R25" s="154"/>
      <c r="S25" s="155"/>
      <c r="T25" s="173"/>
      <c r="U25" s="173"/>
      <c r="V25" s="173"/>
      <c r="W25" s="173"/>
      <c r="X25" s="4"/>
    </row>
    <row r="26" spans="1:24" ht="15" customHeight="1">
      <c r="A26" s="4"/>
      <c r="B26" s="166" t="s">
        <v>152</v>
      </c>
      <c r="C26" s="166"/>
      <c r="D26" s="166"/>
      <c r="E26" s="166"/>
      <c r="F26" s="166"/>
      <c r="G26" s="166"/>
      <c r="H26" s="166"/>
      <c r="I26" s="166"/>
      <c r="J26" s="166"/>
      <c r="K26" s="167">
        <f>+'Alloc Dates'!J25</f>
        <v>0</v>
      </c>
      <c r="L26" s="167"/>
      <c r="M26" s="167"/>
      <c r="N26" s="167">
        <f>+'Alloc Dates'!L25</f>
        <v>0</v>
      </c>
      <c r="O26" s="167"/>
      <c r="P26" s="167"/>
      <c r="Q26" s="133"/>
      <c r="R26" s="133"/>
      <c r="S26" s="133"/>
      <c r="T26" s="172">
        <f>IF('Alloc Dates'!P25="","",'Alloc Dates'!P25)</f>
        <v>38991</v>
      </c>
      <c r="U26" s="172"/>
      <c r="V26" s="172">
        <f>IF('Alloc Dates'!R25="","",'Alloc Dates'!R25)</f>
        <v>39326</v>
      </c>
      <c r="W26" s="172"/>
      <c r="X26" s="4"/>
    </row>
    <row r="27" spans="1:24" ht="15" customHeight="1">
      <c r="A27" s="4"/>
      <c r="B27" s="166" t="s">
        <v>153</v>
      </c>
      <c r="C27" s="166"/>
      <c r="D27" s="166"/>
      <c r="E27" s="166"/>
      <c r="F27" s="166"/>
      <c r="G27" s="166"/>
      <c r="H27" s="166"/>
      <c r="I27" s="166"/>
      <c r="J27" s="166"/>
      <c r="K27" s="167">
        <f>+'Alloc Dates'!J26</f>
        <v>0</v>
      </c>
      <c r="L27" s="167"/>
      <c r="M27" s="167"/>
      <c r="N27" s="167">
        <f>+'Alloc Dates'!L26</f>
        <v>0</v>
      </c>
      <c r="O27" s="167"/>
      <c r="P27" s="167"/>
      <c r="Q27" s="133"/>
      <c r="R27" s="133"/>
      <c r="S27" s="133"/>
      <c r="T27" s="172">
        <f>IF('Alloc Dates'!P26="","",'Alloc Dates'!P26)</f>
        <v>38991</v>
      </c>
      <c r="U27" s="172"/>
      <c r="V27" s="172">
        <f>IF('Alloc Dates'!R26="","",'Alloc Dates'!R26)</f>
        <v>39326</v>
      </c>
      <c r="W27" s="172"/>
      <c r="X27" s="4"/>
    </row>
    <row r="28" spans="1:24" ht="15" customHeight="1">
      <c r="A28" s="4"/>
      <c r="B28" s="158" t="s">
        <v>141</v>
      </c>
      <c r="C28" s="158"/>
      <c r="D28" s="158"/>
      <c r="E28" s="158"/>
      <c r="F28" s="158"/>
      <c r="G28" s="158"/>
      <c r="H28" s="158"/>
      <c r="I28" s="158"/>
      <c r="J28" s="158"/>
      <c r="K28" s="133"/>
      <c r="L28" s="133"/>
      <c r="M28" s="133"/>
      <c r="N28" s="119">
        <f>SUM(N29:P34)</f>
        <v>0</v>
      </c>
      <c r="O28" s="119"/>
      <c r="P28" s="119"/>
      <c r="Q28" s="153">
        <f>IF(District!$E$8="","",+ROUND(Detail!N28/$M$10,2))</f>
      </c>
      <c r="R28" s="154"/>
      <c r="S28" s="155"/>
      <c r="T28" s="173"/>
      <c r="U28" s="173"/>
      <c r="V28" s="173"/>
      <c r="W28" s="173"/>
      <c r="X28" s="4"/>
    </row>
    <row r="29" spans="1:24" ht="15" customHeight="1">
      <c r="A29" s="4"/>
      <c r="B29" s="166" t="s">
        <v>154</v>
      </c>
      <c r="C29" s="166"/>
      <c r="D29" s="166"/>
      <c r="E29" s="166"/>
      <c r="F29" s="166"/>
      <c r="G29" s="166"/>
      <c r="H29" s="166"/>
      <c r="I29" s="166"/>
      <c r="J29" s="166"/>
      <c r="K29" s="133"/>
      <c r="L29" s="133"/>
      <c r="M29" s="133"/>
      <c r="N29" s="167">
        <f>+'Alloc Dates'!L28</f>
        <v>0</v>
      </c>
      <c r="O29" s="167"/>
      <c r="P29" s="167"/>
      <c r="Q29" s="133"/>
      <c r="R29" s="133"/>
      <c r="S29" s="133"/>
      <c r="T29" s="172">
        <f>IF('Alloc Dates'!P28="","",'Alloc Dates'!P28)</f>
        <v>38991</v>
      </c>
      <c r="U29" s="172"/>
      <c r="V29" s="172">
        <f>IF('Alloc Dates'!R28="","",'Alloc Dates'!R28)</f>
        <v>39326</v>
      </c>
      <c r="W29" s="172"/>
      <c r="X29" s="4"/>
    </row>
    <row r="30" spans="1:24" ht="15" customHeight="1">
      <c r="A30" s="4"/>
      <c r="B30" s="166" t="s">
        <v>121</v>
      </c>
      <c r="C30" s="166"/>
      <c r="D30" s="166"/>
      <c r="E30" s="166"/>
      <c r="F30" s="166"/>
      <c r="G30" s="166"/>
      <c r="H30" s="166"/>
      <c r="I30" s="166"/>
      <c r="J30" s="166"/>
      <c r="K30" s="133"/>
      <c r="L30" s="133"/>
      <c r="M30" s="133"/>
      <c r="N30" s="167">
        <f>+'Alloc Dates'!L29</f>
        <v>0</v>
      </c>
      <c r="O30" s="167"/>
      <c r="P30" s="167"/>
      <c r="Q30" s="133"/>
      <c r="R30" s="133"/>
      <c r="S30" s="133"/>
      <c r="T30" s="172">
        <f>IF('Alloc Dates'!P29="","",'Alloc Dates'!P29)</f>
        <v>38991</v>
      </c>
      <c r="U30" s="172"/>
      <c r="V30" s="172">
        <f>IF('Alloc Dates'!R29="","",'Alloc Dates'!R29)</f>
        <v>39326</v>
      </c>
      <c r="W30" s="172"/>
      <c r="X30" s="4"/>
    </row>
    <row r="31" spans="1:24" ht="15" customHeight="1">
      <c r="A31" s="4"/>
      <c r="B31" s="166" t="s">
        <v>155</v>
      </c>
      <c r="C31" s="166"/>
      <c r="D31" s="166"/>
      <c r="E31" s="166"/>
      <c r="F31" s="166"/>
      <c r="G31" s="166"/>
      <c r="H31" s="166"/>
      <c r="I31" s="166"/>
      <c r="J31" s="166"/>
      <c r="K31" s="133"/>
      <c r="L31" s="133"/>
      <c r="M31" s="133"/>
      <c r="N31" s="167">
        <f>+'Alloc Dates'!L30</f>
        <v>0</v>
      </c>
      <c r="O31" s="167"/>
      <c r="P31" s="167"/>
      <c r="Q31" s="133"/>
      <c r="R31" s="133"/>
      <c r="S31" s="133"/>
      <c r="T31" s="172">
        <f>IF('Alloc Dates'!P30="","",'Alloc Dates'!P30)</f>
        <v>38991</v>
      </c>
      <c r="U31" s="172"/>
      <c r="V31" s="172">
        <f>IF('Alloc Dates'!R30="","",'Alloc Dates'!R30)</f>
        <v>39326</v>
      </c>
      <c r="W31" s="172"/>
      <c r="X31" s="4"/>
    </row>
    <row r="32" spans="1:24" ht="15" customHeight="1">
      <c r="A32" s="4"/>
      <c r="B32" s="166" t="s">
        <v>123</v>
      </c>
      <c r="C32" s="166"/>
      <c r="D32" s="166"/>
      <c r="E32" s="166"/>
      <c r="F32" s="166"/>
      <c r="G32" s="166"/>
      <c r="H32" s="166"/>
      <c r="I32" s="166"/>
      <c r="J32" s="166"/>
      <c r="K32" s="133"/>
      <c r="L32" s="133"/>
      <c r="M32" s="133"/>
      <c r="N32" s="167">
        <f>+'Alloc Dates'!L31</f>
        <v>0</v>
      </c>
      <c r="O32" s="167"/>
      <c r="P32" s="167"/>
      <c r="Q32" s="133"/>
      <c r="R32" s="133"/>
      <c r="S32" s="133"/>
      <c r="T32" s="172">
        <f>IF('Alloc Dates'!P31="","",'Alloc Dates'!P31)</f>
        <v>38991</v>
      </c>
      <c r="U32" s="172"/>
      <c r="V32" s="172">
        <f>IF('Alloc Dates'!R31="","",'Alloc Dates'!R31)</f>
        <v>39326</v>
      </c>
      <c r="W32" s="172"/>
      <c r="X32" s="4"/>
    </row>
    <row r="33" spans="1:24" ht="15" customHeight="1">
      <c r="A33" s="4"/>
      <c r="B33" s="166" t="s">
        <v>156</v>
      </c>
      <c r="C33" s="166"/>
      <c r="D33" s="166"/>
      <c r="E33" s="166"/>
      <c r="F33" s="166"/>
      <c r="G33" s="166"/>
      <c r="H33" s="166"/>
      <c r="I33" s="166"/>
      <c r="J33" s="166"/>
      <c r="K33" s="133"/>
      <c r="L33" s="133"/>
      <c r="M33" s="133"/>
      <c r="N33" s="167">
        <f>+'Alloc Dates'!L32</f>
        <v>0</v>
      </c>
      <c r="O33" s="167"/>
      <c r="P33" s="167"/>
      <c r="Q33" s="133"/>
      <c r="R33" s="133"/>
      <c r="S33" s="133"/>
      <c r="T33" s="172">
        <f>IF('Alloc Dates'!P32="","",'Alloc Dates'!P32)</f>
      </c>
      <c r="U33" s="172"/>
      <c r="V33" s="172">
        <f>IF('Alloc Dates'!R32="","",'Alloc Dates'!R32)</f>
      </c>
      <c r="W33" s="172"/>
      <c r="X33" s="4"/>
    </row>
    <row r="34" spans="1:24" ht="15" customHeight="1">
      <c r="A34" s="4"/>
      <c r="B34" s="166" t="s">
        <v>157</v>
      </c>
      <c r="C34" s="166"/>
      <c r="D34" s="166"/>
      <c r="E34" s="166"/>
      <c r="F34" s="166"/>
      <c r="G34" s="166"/>
      <c r="H34" s="166"/>
      <c r="I34" s="166"/>
      <c r="J34" s="166"/>
      <c r="K34" s="133"/>
      <c r="L34" s="133"/>
      <c r="M34" s="133"/>
      <c r="N34" s="167">
        <f>+'Alloc Dates'!L33</f>
        <v>0</v>
      </c>
      <c r="O34" s="167"/>
      <c r="P34" s="167"/>
      <c r="Q34" s="133"/>
      <c r="R34" s="133"/>
      <c r="S34" s="133"/>
      <c r="T34" s="172">
        <f>IF('Alloc Dates'!P33="","",'Alloc Dates'!P33)</f>
      </c>
      <c r="U34" s="172"/>
      <c r="V34" s="172">
        <f>IF('Alloc Dates'!R33="","",'Alloc Dates'!R33)</f>
      </c>
      <c r="W34" s="172"/>
      <c r="X34" s="4"/>
    </row>
    <row r="35" spans="1:24" ht="15" customHeight="1">
      <c r="A35" s="4"/>
      <c r="B35" s="158" t="s">
        <v>142</v>
      </c>
      <c r="C35" s="158"/>
      <c r="D35" s="158"/>
      <c r="E35" s="158"/>
      <c r="F35" s="158"/>
      <c r="G35" s="158"/>
      <c r="H35" s="158"/>
      <c r="I35" s="158"/>
      <c r="J35" s="158"/>
      <c r="K35" s="119">
        <f>+'Alloc Dates'!J34</f>
        <v>0</v>
      </c>
      <c r="L35" s="119"/>
      <c r="M35" s="119"/>
      <c r="N35" s="119">
        <f>+'Alloc Dates'!L34</f>
        <v>0</v>
      </c>
      <c r="O35" s="119"/>
      <c r="P35" s="119"/>
      <c r="Q35" s="153">
        <f>IF(District!$E$8="","",+ROUND(Detail!N35/$M$10,2))</f>
      </c>
      <c r="R35" s="154"/>
      <c r="S35" s="155"/>
      <c r="T35" s="174">
        <f>IF('Alloc Dates'!P34="","",'Alloc Dates'!P34)</f>
      </c>
      <c r="U35" s="174"/>
      <c r="V35" s="174">
        <f>IF('Alloc Dates'!R34="","",'Alloc Dates'!R34)</f>
      </c>
      <c r="W35" s="174"/>
      <c r="X35" s="4"/>
    </row>
    <row r="36" spans="1:24" ht="13.5">
      <c r="A36" s="4"/>
      <c r="T36" s="2"/>
      <c r="U36" s="2"/>
      <c r="V36" s="2"/>
      <c r="W36" s="2"/>
      <c r="X36" s="4"/>
    </row>
    <row r="37" spans="1:24" ht="15" customHeight="1">
      <c r="A37" s="4"/>
      <c r="B37" s="158" t="s">
        <v>124</v>
      </c>
      <c r="C37" s="158"/>
      <c r="D37" s="158"/>
      <c r="E37" s="158"/>
      <c r="F37" s="158"/>
      <c r="G37" s="158"/>
      <c r="H37" s="158"/>
      <c r="I37" s="158"/>
      <c r="J37" s="158"/>
      <c r="K37" s="133"/>
      <c r="L37" s="133"/>
      <c r="M37" s="133"/>
      <c r="N37" s="119">
        <f>SUM(N38:P40)</f>
        <v>0</v>
      </c>
      <c r="O37" s="119"/>
      <c r="P37" s="119"/>
      <c r="Q37" s="153">
        <f>IF(District!$E$8="","",+ROUND(Detail!N37/$M$10,2))</f>
      </c>
      <c r="R37" s="154"/>
      <c r="S37" s="155"/>
      <c r="T37" s="173"/>
      <c r="U37" s="173"/>
      <c r="V37" s="173"/>
      <c r="W37" s="173"/>
      <c r="X37" s="4"/>
    </row>
    <row r="38" spans="1:24" ht="15" customHeight="1">
      <c r="A38" s="4"/>
      <c r="B38" s="166" t="s">
        <v>125</v>
      </c>
      <c r="C38" s="166"/>
      <c r="D38" s="166"/>
      <c r="E38" s="166"/>
      <c r="F38" s="166"/>
      <c r="G38" s="166"/>
      <c r="H38" s="166"/>
      <c r="I38" s="166"/>
      <c r="J38" s="166"/>
      <c r="K38" s="133"/>
      <c r="L38" s="133"/>
      <c r="M38" s="133"/>
      <c r="N38" s="167">
        <f>+'Alloc Dates'!L37</f>
        <v>0</v>
      </c>
      <c r="O38" s="167"/>
      <c r="P38" s="167"/>
      <c r="Q38" s="133"/>
      <c r="R38" s="133"/>
      <c r="S38" s="133"/>
      <c r="T38" s="172">
        <f>IF('Alloc Dates'!P37="","",'Alloc Dates'!P37)</f>
        <v>38991</v>
      </c>
      <c r="U38" s="172"/>
      <c r="V38" s="172">
        <f>IF('Alloc Dates'!R37="","",'Alloc Dates'!R37)</f>
        <v>39326</v>
      </c>
      <c r="W38" s="172"/>
      <c r="X38" s="4"/>
    </row>
    <row r="39" spans="1:24" ht="15" customHeight="1">
      <c r="A39" s="4"/>
      <c r="B39" s="166" t="s">
        <v>126</v>
      </c>
      <c r="C39" s="166"/>
      <c r="D39" s="166"/>
      <c r="E39" s="166"/>
      <c r="F39" s="166"/>
      <c r="G39" s="166"/>
      <c r="H39" s="166"/>
      <c r="I39" s="166"/>
      <c r="J39" s="166"/>
      <c r="K39" s="133"/>
      <c r="L39" s="133"/>
      <c r="M39" s="133"/>
      <c r="N39" s="167">
        <f>+'Alloc Dates'!L38</f>
        <v>0</v>
      </c>
      <c r="O39" s="167"/>
      <c r="P39" s="167"/>
      <c r="Q39" s="133"/>
      <c r="R39" s="133"/>
      <c r="S39" s="133"/>
      <c r="T39" s="172">
        <f>IF('Alloc Dates'!P38="","",'Alloc Dates'!P38)</f>
        <v>38991</v>
      </c>
      <c r="U39" s="172"/>
      <c r="V39" s="172">
        <f>IF('Alloc Dates'!R38="","",'Alloc Dates'!R38)</f>
        <v>39326</v>
      </c>
      <c r="W39" s="172"/>
      <c r="X39" s="4"/>
    </row>
    <row r="40" spans="1:24" ht="15" customHeight="1">
      <c r="A40" s="4"/>
      <c r="B40" s="166" t="s">
        <v>127</v>
      </c>
      <c r="C40" s="166"/>
      <c r="D40" s="166"/>
      <c r="E40" s="166"/>
      <c r="F40" s="166"/>
      <c r="G40" s="166"/>
      <c r="H40" s="166"/>
      <c r="I40" s="166"/>
      <c r="J40" s="166"/>
      <c r="K40" s="133"/>
      <c r="L40" s="133"/>
      <c r="M40" s="133"/>
      <c r="N40" s="167">
        <f>+'Alloc Dates'!L39</f>
        <v>0</v>
      </c>
      <c r="O40" s="167"/>
      <c r="P40" s="167"/>
      <c r="Q40" s="133"/>
      <c r="R40" s="133"/>
      <c r="S40" s="133"/>
      <c r="T40" s="172">
        <f>IF('Alloc Dates'!P39="","",'Alloc Dates'!P39)</f>
        <v>38991</v>
      </c>
      <c r="U40" s="172"/>
      <c r="V40" s="172">
        <f>IF('Alloc Dates'!R39="","",'Alloc Dates'!R39)</f>
        <v>39326</v>
      </c>
      <c r="W40" s="172"/>
      <c r="X40" s="4"/>
    </row>
    <row r="41" spans="1:24" ht="15" customHeight="1">
      <c r="A41" s="4"/>
      <c r="B41" s="158" t="s">
        <v>128</v>
      </c>
      <c r="C41" s="158"/>
      <c r="D41" s="158"/>
      <c r="E41" s="158"/>
      <c r="F41" s="158"/>
      <c r="G41" s="158"/>
      <c r="H41" s="158"/>
      <c r="I41" s="158"/>
      <c r="J41" s="158"/>
      <c r="K41" s="133"/>
      <c r="L41" s="133"/>
      <c r="M41" s="133"/>
      <c r="N41" s="119">
        <f>SUM(N42:P43)</f>
        <v>0</v>
      </c>
      <c r="O41" s="119"/>
      <c r="P41" s="119"/>
      <c r="Q41" s="153">
        <f>IF(District!$E$8="","",+ROUND(Detail!N41/$M$10,2))</f>
      </c>
      <c r="R41" s="154"/>
      <c r="S41" s="155"/>
      <c r="T41" s="173"/>
      <c r="U41" s="173"/>
      <c r="V41" s="173"/>
      <c r="W41" s="173"/>
      <c r="X41" s="4"/>
    </row>
    <row r="42" spans="1:24" ht="15" customHeight="1">
      <c r="A42" s="4"/>
      <c r="B42" s="166" t="s">
        <v>158</v>
      </c>
      <c r="C42" s="166"/>
      <c r="D42" s="166"/>
      <c r="E42" s="166"/>
      <c r="F42" s="166"/>
      <c r="G42" s="166"/>
      <c r="H42" s="166"/>
      <c r="I42" s="166"/>
      <c r="J42" s="166"/>
      <c r="K42" s="133"/>
      <c r="L42" s="133"/>
      <c r="M42" s="133"/>
      <c r="N42" s="167">
        <f>+'Alloc Dates'!L41</f>
        <v>0</v>
      </c>
      <c r="O42" s="167"/>
      <c r="P42" s="167"/>
      <c r="Q42" s="133"/>
      <c r="R42" s="133"/>
      <c r="S42" s="133"/>
      <c r="T42" s="172">
        <f>IF('Alloc Dates'!P41="","",'Alloc Dates'!P41)</f>
        <v>38991</v>
      </c>
      <c r="U42" s="172"/>
      <c r="V42" s="172">
        <f>IF('Alloc Dates'!R41="","",'Alloc Dates'!R41)</f>
        <v>39326</v>
      </c>
      <c r="W42" s="172"/>
      <c r="X42" s="4"/>
    </row>
    <row r="43" spans="1:24" ht="15" customHeight="1">
      <c r="A43" s="4"/>
      <c r="B43" s="166" t="s">
        <v>159</v>
      </c>
      <c r="C43" s="166"/>
      <c r="D43" s="166"/>
      <c r="E43" s="166"/>
      <c r="F43" s="166"/>
      <c r="G43" s="166"/>
      <c r="H43" s="166"/>
      <c r="I43" s="166"/>
      <c r="J43" s="166"/>
      <c r="K43" s="133"/>
      <c r="L43" s="133"/>
      <c r="M43" s="133"/>
      <c r="N43" s="167">
        <f>+'Alloc Dates'!L42</f>
        <v>0</v>
      </c>
      <c r="O43" s="167"/>
      <c r="P43" s="167"/>
      <c r="Q43" s="133"/>
      <c r="R43" s="133"/>
      <c r="S43" s="133"/>
      <c r="T43" s="172">
        <f>IF('Alloc Dates'!P42="","",'Alloc Dates'!P42)</f>
        <v>39356</v>
      </c>
      <c r="U43" s="172"/>
      <c r="V43" s="172">
        <f>IF('Alloc Dates'!R42="","",'Alloc Dates'!R42)</f>
        <v>39692</v>
      </c>
      <c r="W43" s="172"/>
      <c r="X43" s="4"/>
    </row>
    <row r="44" spans="1:24" ht="15" customHeight="1">
      <c r="A44" s="4"/>
      <c r="B44" s="158" t="s">
        <v>210</v>
      </c>
      <c r="C44" s="158"/>
      <c r="D44" s="158"/>
      <c r="E44" s="158"/>
      <c r="F44" s="158"/>
      <c r="G44" s="158"/>
      <c r="H44" s="158"/>
      <c r="I44" s="158"/>
      <c r="J44" s="158"/>
      <c r="K44" s="133"/>
      <c r="L44" s="133"/>
      <c r="M44" s="133"/>
      <c r="N44" s="140"/>
      <c r="O44" s="140"/>
      <c r="P44" s="140"/>
      <c r="Q44" s="133"/>
      <c r="R44" s="133"/>
      <c r="S44" s="133"/>
      <c r="T44" s="173"/>
      <c r="U44" s="173"/>
      <c r="V44" s="173"/>
      <c r="W44" s="173"/>
      <c r="X44" s="4"/>
    </row>
    <row r="45" spans="1:24" ht="15" customHeight="1">
      <c r="A45" s="4"/>
      <c r="B45" s="158" t="s">
        <v>131</v>
      </c>
      <c r="C45" s="158"/>
      <c r="D45" s="158"/>
      <c r="E45" s="158"/>
      <c r="F45" s="158"/>
      <c r="G45" s="158"/>
      <c r="H45" s="158"/>
      <c r="I45" s="158"/>
      <c r="J45" s="158"/>
      <c r="K45" s="133"/>
      <c r="L45" s="133"/>
      <c r="M45" s="133"/>
      <c r="N45" s="119">
        <f>+'Alloc Dates'!L44</f>
        <v>0</v>
      </c>
      <c r="O45" s="119"/>
      <c r="P45" s="119"/>
      <c r="Q45" s="153">
        <f>IF(District!$E$8="","",+ROUND(Detail!N45/$M$10,2))</f>
      </c>
      <c r="R45" s="154"/>
      <c r="S45" s="155"/>
      <c r="T45" s="173"/>
      <c r="U45" s="173"/>
      <c r="V45" s="173"/>
      <c r="W45" s="173"/>
      <c r="X45" s="4"/>
    </row>
    <row r="46" spans="1:24" ht="13.5">
      <c r="A46" s="4"/>
      <c r="X46" s="4"/>
    </row>
    <row r="47" spans="1:24" ht="15" customHeight="1">
      <c r="A47" s="4"/>
      <c r="B47" s="158" t="s">
        <v>143</v>
      </c>
      <c r="C47" s="158"/>
      <c r="D47" s="158"/>
      <c r="E47" s="158"/>
      <c r="F47" s="158"/>
      <c r="G47" s="158"/>
      <c r="H47" s="158"/>
      <c r="I47" s="158"/>
      <c r="J47" s="158"/>
      <c r="K47" s="119">
        <f>+K15+K22+K25</f>
        <v>0</v>
      </c>
      <c r="L47" s="119"/>
      <c r="M47" s="119"/>
      <c r="N47" s="119">
        <f>+'Alloc Dates'!L15+'Alloc Dates'!L17+'Alloc Dates'!L19+'Alloc Dates'!L22+'Alloc Dates'!L25+'Alloc Dates'!L28+'Alloc Dates'!L30+'Alloc Dates'!L31+'Alloc Dates'!L32+'Alloc Dates'!L37+'Alloc Dates'!L38+'Alloc Dates'!L39+'Alloc Dates'!L41+'Alloc Dates'!L42+'Alloc Dates'!L44</f>
        <v>0</v>
      </c>
      <c r="O47" s="119"/>
      <c r="P47" s="119"/>
      <c r="Q47" s="153">
        <f>IF(District!$E$8="","",+ROUND(Detail!N47/$M$10,2))</f>
      </c>
      <c r="R47" s="154"/>
      <c r="S47" s="155"/>
      <c r="T47" s="169"/>
      <c r="U47" s="169"/>
      <c r="V47" s="169"/>
      <c r="W47" s="169"/>
      <c r="X47" s="4"/>
    </row>
    <row r="48" spans="1:24" ht="15" customHeight="1">
      <c r="A48" s="4"/>
      <c r="B48" s="158" t="s">
        <v>144</v>
      </c>
      <c r="C48" s="158"/>
      <c r="D48" s="158"/>
      <c r="E48" s="158"/>
      <c r="F48" s="158"/>
      <c r="G48" s="158"/>
      <c r="H48" s="158"/>
      <c r="I48" s="158"/>
      <c r="J48" s="158"/>
      <c r="K48" s="119">
        <f>+K35</f>
        <v>0</v>
      </c>
      <c r="L48" s="119"/>
      <c r="M48" s="119"/>
      <c r="N48" s="119">
        <f>+'Alloc Dates'!L16+'Alloc Dates'!L18+'Alloc Dates'!L20+'Alloc Dates'!L23+'Alloc Dates'!L26+'Alloc Dates'!L29+'Alloc Dates'!L33+'Alloc Dates'!L34</f>
        <v>0</v>
      </c>
      <c r="O48" s="119"/>
      <c r="P48" s="119"/>
      <c r="Q48" s="153">
        <f>IF(District!$E$8="","",+ROUND(Detail!N48/$M$10,2))</f>
      </c>
      <c r="R48" s="154"/>
      <c r="S48" s="155"/>
      <c r="T48" s="169"/>
      <c r="U48" s="169"/>
      <c r="V48" s="169"/>
      <c r="W48" s="169"/>
      <c r="X48" s="4"/>
    </row>
    <row r="49" spans="1:24" ht="15" customHeight="1">
      <c r="A49" s="4"/>
      <c r="B49" s="158" t="s">
        <v>145</v>
      </c>
      <c r="C49" s="158"/>
      <c r="D49" s="158"/>
      <c r="E49" s="158"/>
      <c r="F49" s="158"/>
      <c r="G49" s="158"/>
      <c r="H49" s="158"/>
      <c r="I49" s="158"/>
      <c r="J49" s="158"/>
      <c r="K49" s="168">
        <f>+K47+K48</f>
        <v>0</v>
      </c>
      <c r="L49" s="168"/>
      <c r="M49" s="168"/>
      <c r="N49" s="168">
        <f>+N47+N48</f>
        <v>0</v>
      </c>
      <c r="O49" s="168"/>
      <c r="P49" s="168"/>
      <c r="Q49" s="153">
        <f>IF(District!$E$8="","",+ROUND(Detail!N49/$M$10,2))</f>
      </c>
      <c r="R49" s="154"/>
      <c r="S49" s="155"/>
      <c r="T49" s="169"/>
      <c r="U49" s="169"/>
      <c r="V49" s="169"/>
      <c r="W49" s="169"/>
      <c r="X49" s="4"/>
    </row>
    <row r="50" spans="1:24" ht="13.5">
      <c r="A50" s="4"/>
      <c r="X50" s="4"/>
    </row>
    <row r="51" spans="1:24" ht="15" customHeight="1">
      <c r="A51" s="4"/>
      <c r="B51" s="158" t="s">
        <v>146</v>
      </c>
      <c r="C51" s="158"/>
      <c r="D51" s="158"/>
      <c r="E51" s="158"/>
      <c r="F51" s="158"/>
      <c r="G51" s="158"/>
      <c r="H51" s="158"/>
      <c r="I51" s="158"/>
      <c r="J51" s="158"/>
      <c r="K51" s="133"/>
      <c r="L51" s="133"/>
      <c r="M51" s="133"/>
      <c r="N51" s="168">
        <f>District!E8+District!H8-'Alloc Dates'!L52</f>
        <v>0</v>
      </c>
      <c r="O51" s="168"/>
      <c r="P51" s="168"/>
      <c r="Q51" s="153">
        <f>IF(District!$E$8="","",+ROUND(Detail!N51/$M$10,2))</f>
      </c>
      <c r="R51" s="154"/>
      <c r="S51" s="155"/>
      <c r="T51" s="169"/>
      <c r="U51" s="169"/>
      <c r="V51" s="169"/>
      <c r="W51" s="169"/>
      <c r="X51" s="4"/>
    </row>
    <row r="52" spans="1:24" ht="13.5">
      <c r="A52" s="4"/>
      <c r="X52" s="4"/>
    </row>
    <row r="53" spans="1:24" ht="15" customHeight="1">
      <c r="A53" s="4"/>
      <c r="B53" s="175" t="s">
        <v>160</v>
      </c>
      <c r="C53" s="176"/>
      <c r="D53" s="176"/>
      <c r="E53" s="176"/>
      <c r="F53" s="176"/>
      <c r="G53" s="176"/>
      <c r="H53" s="176"/>
      <c r="I53" s="176"/>
      <c r="J53" s="176"/>
      <c r="K53" s="177"/>
      <c r="L53" s="177"/>
      <c r="M53" s="177"/>
      <c r="N53" s="177"/>
      <c r="O53" s="177"/>
      <c r="P53" s="177"/>
      <c r="Q53" s="177"/>
      <c r="R53" s="177"/>
      <c r="S53" s="178"/>
      <c r="T53" s="169"/>
      <c r="U53" s="169"/>
      <c r="V53" s="169"/>
      <c r="W53" s="169"/>
      <c r="X53" s="4"/>
    </row>
    <row r="54" spans="1:24" ht="15" customHeight="1">
      <c r="A54" s="4"/>
      <c r="B54" s="166" t="s">
        <v>161</v>
      </c>
      <c r="C54" s="166"/>
      <c r="D54" s="166"/>
      <c r="E54" s="166"/>
      <c r="F54" s="166"/>
      <c r="G54" s="166"/>
      <c r="H54" s="166"/>
      <c r="I54" s="166"/>
      <c r="J54" s="166"/>
      <c r="K54" s="179">
        <f>+'Alloc Dates'!J34</f>
        <v>0</v>
      </c>
      <c r="L54" s="180"/>
      <c r="M54" s="180"/>
      <c r="N54" s="181">
        <f>+N17+N19+N21+N24+N27+N34+N35</f>
        <v>0</v>
      </c>
      <c r="O54" s="181"/>
      <c r="P54" s="181"/>
      <c r="Q54" s="153">
        <f>IF(District!$E$8="","",+ROUND(Detail!N54/$M$10,2))</f>
      </c>
      <c r="R54" s="154"/>
      <c r="S54" s="155"/>
      <c r="T54" s="169"/>
      <c r="U54" s="169"/>
      <c r="V54" s="169"/>
      <c r="W54" s="169"/>
      <c r="X54" s="4"/>
    </row>
    <row r="55" spans="1:24" ht="15" customHeight="1">
      <c r="A55" s="4"/>
      <c r="B55" s="166" t="s">
        <v>162</v>
      </c>
      <c r="C55" s="166"/>
      <c r="D55" s="166"/>
      <c r="E55" s="166"/>
      <c r="F55" s="166"/>
      <c r="G55" s="166"/>
      <c r="H55" s="166"/>
      <c r="I55" s="166"/>
      <c r="J55" s="166"/>
      <c r="K55" s="133"/>
      <c r="L55" s="133"/>
      <c r="M55" s="133"/>
      <c r="N55" s="181">
        <f>+'Alloc Dates'!L29</f>
        <v>0</v>
      </c>
      <c r="O55" s="181"/>
      <c r="P55" s="181"/>
      <c r="Q55" s="153">
        <f>IF(District!$E$8="","",+ROUND(Detail!N55/$M$10,2))</f>
      </c>
      <c r="R55" s="154"/>
      <c r="S55" s="155"/>
      <c r="T55" s="169"/>
      <c r="U55" s="169"/>
      <c r="V55" s="169"/>
      <c r="W55" s="169"/>
      <c r="X55" s="4"/>
    </row>
    <row r="56" spans="1:24" ht="15" customHeight="1">
      <c r="A56" s="4"/>
      <c r="B56" s="158" t="s">
        <v>189</v>
      </c>
      <c r="C56" s="158"/>
      <c r="D56" s="158"/>
      <c r="E56" s="158"/>
      <c r="F56" s="158"/>
      <c r="G56" s="158"/>
      <c r="H56" s="158"/>
      <c r="I56" s="158"/>
      <c r="J56" s="158"/>
      <c r="K56" s="168">
        <f>+K54</f>
        <v>0</v>
      </c>
      <c r="L56" s="168"/>
      <c r="M56" s="168"/>
      <c r="N56" s="168">
        <f>+N55+N54</f>
        <v>0</v>
      </c>
      <c r="O56" s="168"/>
      <c r="P56" s="168"/>
      <c r="Q56" s="153">
        <f>IF(District!$E$8="","",+ROUND(Detail!N56/$M$10,2))</f>
      </c>
      <c r="R56" s="154"/>
      <c r="S56" s="155"/>
      <c r="T56" s="169"/>
      <c r="U56" s="169"/>
      <c r="V56" s="169"/>
      <c r="W56" s="169"/>
      <c r="X56" s="4"/>
    </row>
    <row r="57" spans="1:24" ht="13.5">
      <c r="A57" s="4"/>
      <c r="X57" s="4"/>
    </row>
    <row r="58" spans="1:24" ht="15" customHeight="1">
      <c r="A58" s="4"/>
      <c r="B58" s="175" t="s">
        <v>163</v>
      </c>
      <c r="C58" s="176"/>
      <c r="D58" s="176"/>
      <c r="E58" s="176"/>
      <c r="F58" s="176"/>
      <c r="G58" s="176"/>
      <c r="H58" s="176"/>
      <c r="I58" s="176"/>
      <c r="J58" s="176"/>
      <c r="K58" s="177"/>
      <c r="L58" s="177"/>
      <c r="M58" s="177"/>
      <c r="N58" s="177"/>
      <c r="O58" s="177"/>
      <c r="P58" s="177"/>
      <c r="Q58" s="177"/>
      <c r="R58" s="177"/>
      <c r="S58" s="178"/>
      <c r="T58" s="169"/>
      <c r="U58" s="169"/>
      <c r="V58" s="169"/>
      <c r="W58" s="169"/>
      <c r="X58" s="4"/>
    </row>
    <row r="59" spans="1:24" ht="15" customHeight="1">
      <c r="A59" s="4"/>
      <c r="B59" s="166" t="s">
        <v>164</v>
      </c>
      <c r="C59" s="166"/>
      <c r="D59" s="166"/>
      <c r="E59" s="166"/>
      <c r="F59" s="166"/>
      <c r="G59" s="166"/>
      <c r="H59" s="166"/>
      <c r="I59" s="166"/>
      <c r="J59" s="166"/>
      <c r="K59" s="133"/>
      <c r="L59" s="133"/>
      <c r="M59" s="133"/>
      <c r="N59" s="181">
        <f>+'Alloc Dates'!L37</f>
        <v>0</v>
      </c>
      <c r="O59" s="181"/>
      <c r="P59" s="181"/>
      <c r="Q59" s="153">
        <f>IF(District!$E$8="","",+ROUND(Detail!N59/$M$10,2))</f>
      </c>
      <c r="R59" s="154"/>
      <c r="S59" s="155"/>
      <c r="T59" s="169"/>
      <c r="U59" s="169"/>
      <c r="V59" s="169"/>
      <c r="W59" s="169"/>
      <c r="X59" s="4"/>
    </row>
    <row r="60" spans="1:24" ht="15" customHeight="1">
      <c r="A60" s="4"/>
      <c r="B60" s="166" t="s">
        <v>141</v>
      </c>
      <c r="C60" s="166"/>
      <c r="D60" s="166"/>
      <c r="E60" s="166"/>
      <c r="F60" s="166"/>
      <c r="G60" s="166"/>
      <c r="H60" s="166"/>
      <c r="I60" s="166"/>
      <c r="J60" s="166"/>
      <c r="K60" s="133"/>
      <c r="L60" s="133"/>
      <c r="M60" s="133"/>
      <c r="N60" s="181">
        <f>+'Alloc Dates'!L28</f>
        <v>0</v>
      </c>
      <c r="O60" s="181"/>
      <c r="P60" s="181"/>
      <c r="Q60" s="153">
        <f>IF(District!$E$8="","",+ROUND(Detail!N60/$M$10,2))</f>
      </c>
      <c r="R60" s="154"/>
      <c r="S60" s="155"/>
      <c r="T60" s="169"/>
      <c r="U60" s="169"/>
      <c r="V60" s="169"/>
      <c r="W60" s="169"/>
      <c r="X60" s="4"/>
    </row>
    <row r="61" spans="1:24" ht="15" customHeight="1">
      <c r="A61" s="4"/>
      <c r="B61" s="166" t="s">
        <v>162</v>
      </c>
      <c r="C61" s="166"/>
      <c r="D61" s="166"/>
      <c r="E61" s="166"/>
      <c r="F61" s="166"/>
      <c r="G61" s="166"/>
      <c r="H61" s="166"/>
      <c r="I61" s="166"/>
      <c r="J61" s="166"/>
      <c r="K61" s="133"/>
      <c r="L61" s="133"/>
      <c r="M61" s="133"/>
      <c r="N61" s="181">
        <f>+'Alloc Dates'!L29</f>
        <v>0</v>
      </c>
      <c r="O61" s="181"/>
      <c r="P61" s="181"/>
      <c r="Q61" s="153">
        <f>IF(District!$E$8="","",+ROUND(Detail!N61/$M$10,2))</f>
      </c>
      <c r="R61" s="154"/>
      <c r="S61" s="155"/>
      <c r="T61" s="169"/>
      <c r="U61" s="169"/>
      <c r="V61" s="169"/>
      <c r="W61" s="169"/>
      <c r="X61" s="4"/>
    </row>
    <row r="62" spans="1:24" ht="15" customHeight="1">
      <c r="A62" s="4"/>
      <c r="B62" s="158" t="s">
        <v>165</v>
      </c>
      <c r="C62" s="158"/>
      <c r="D62" s="158"/>
      <c r="E62" s="158"/>
      <c r="F62" s="158"/>
      <c r="G62" s="158"/>
      <c r="H62" s="158"/>
      <c r="I62" s="158"/>
      <c r="J62" s="158"/>
      <c r="K62" s="133"/>
      <c r="L62" s="133"/>
      <c r="M62" s="133"/>
      <c r="N62" s="168">
        <f>SUM(N59:P61)</f>
        <v>0</v>
      </c>
      <c r="O62" s="168"/>
      <c r="P62" s="168"/>
      <c r="Q62" s="153">
        <f>IF(District!$E$8="","",+ROUND(Detail!N62/$M$10,2))</f>
      </c>
      <c r="R62" s="154"/>
      <c r="S62" s="155"/>
      <c r="T62" s="169"/>
      <c r="U62" s="169"/>
      <c r="V62" s="169"/>
      <c r="W62" s="169"/>
      <c r="X62" s="4"/>
    </row>
    <row r="63" spans="1:2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</sheetData>
  <sheetProtection password="F2DC" sheet="1" objects="1" scenarios="1"/>
  <mergeCells count="284">
    <mergeCell ref="M10:O10"/>
    <mergeCell ref="T11:V11"/>
    <mergeCell ref="E9:G9"/>
    <mergeCell ref="E11:G11"/>
    <mergeCell ref="M11:O11"/>
    <mergeCell ref="Q11:S11"/>
    <mergeCell ref="V61:W61"/>
    <mergeCell ref="B60:J60"/>
    <mergeCell ref="K60:M60"/>
    <mergeCell ref="N60:P60"/>
    <mergeCell ref="T62:U62"/>
    <mergeCell ref="V62:W62"/>
    <mergeCell ref="B62:J62"/>
    <mergeCell ref="K62:M62"/>
    <mergeCell ref="N62:P62"/>
    <mergeCell ref="Q62:S62"/>
    <mergeCell ref="Q60:S60"/>
    <mergeCell ref="B58:S58"/>
    <mergeCell ref="T58:U58"/>
    <mergeCell ref="T60:U60"/>
    <mergeCell ref="V60:W60"/>
    <mergeCell ref="B61:J61"/>
    <mergeCell ref="K61:M61"/>
    <mergeCell ref="N61:P61"/>
    <mergeCell ref="Q61:S61"/>
    <mergeCell ref="T61:U61"/>
    <mergeCell ref="Q56:S56"/>
    <mergeCell ref="N55:P55"/>
    <mergeCell ref="Q55:S55"/>
    <mergeCell ref="V58:W58"/>
    <mergeCell ref="B59:J59"/>
    <mergeCell ref="K59:M59"/>
    <mergeCell ref="N59:P59"/>
    <mergeCell ref="Q59:S59"/>
    <mergeCell ref="T59:U59"/>
    <mergeCell ref="V59:W59"/>
    <mergeCell ref="V53:W53"/>
    <mergeCell ref="T54:U54"/>
    <mergeCell ref="V54:W54"/>
    <mergeCell ref="T56:U56"/>
    <mergeCell ref="V56:W56"/>
    <mergeCell ref="B55:J55"/>
    <mergeCell ref="K55:M55"/>
    <mergeCell ref="B56:J56"/>
    <mergeCell ref="K56:M56"/>
    <mergeCell ref="N56:P56"/>
    <mergeCell ref="T51:U51"/>
    <mergeCell ref="V51:W51"/>
    <mergeCell ref="B53:S53"/>
    <mergeCell ref="T55:U55"/>
    <mergeCell ref="V55:W55"/>
    <mergeCell ref="B54:J54"/>
    <mergeCell ref="K54:M54"/>
    <mergeCell ref="N54:P54"/>
    <mergeCell ref="Q54:S54"/>
    <mergeCell ref="T53:U53"/>
    <mergeCell ref="B51:J51"/>
    <mergeCell ref="K51:M51"/>
    <mergeCell ref="N51:P51"/>
    <mergeCell ref="Q51:S51"/>
    <mergeCell ref="T47:U47"/>
    <mergeCell ref="V47:W47"/>
    <mergeCell ref="T48:U48"/>
    <mergeCell ref="V48:W48"/>
    <mergeCell ref="T49:U49"/>
    <mergeCell ref="V49:W49"/>
    <mergeCell ref="Q47:S47"/>
    <mergeCell ref="B48:J48"/>
    <mergeCell ref="K48:M48"/>
    <mergeCell ref="N48:P48"/>
    <mergeCell ref="Q48:S48"/>
    <mergeCell ref="B49:J49"/>
    <mergeCell ref="K49:M49"/>
    <mergeCell ref="N49:P49"/>
    <mergeCell ref="Q49:S49"/>
    <mergeCell ref="B43:J43"/>
    <mergeCell ref="B47:J47"/>
    <mergeCell ref="K47:M47"/>
    <mergeCell ref="N47:P47"/>
    <mergeCell ref="N45:P45"/>
    <mergeCell ref="N44:P44"/>
    <mergeCell ref="B30:J30"/>
    <mergeCell ref="B32:J32"/>
    <mergeCell ref="B34:J34"/>
    <mergeCell ref="B39:J39"/>
    <mergeCell ref="B38:J38"/>
    <mergeCell ref="B33:J33"/>
    <mergeCell ref="B31:J31"/>
    <mergeCell ref="B17:J17"/>
    <mergeCell ref="B19:J19"/>
    <mergeCell ref="B21:J21"/>
    <mergeCell ref="B24:J24"/>
    <mergeCell ref="B23:J23"/>
    <mergeCell ref="B18:J18"/>
    <mergeCell ref="B20:J20"/>
    <mergeCell ref="B22:J22"/>
    <mergeCell ref="Q45:S45"/>
    <mergeCell ref="T45:U45"/>
    <mergeCell ref="B45:J45"/>
    <mergeCell ref="K45:M45"/>
    <mergeCell ref="B44:J44"/>
    <mergeCell ref="K44:M44"/>
    <mergeCell ref="N43:P43"/>
    <mergeCell ref="Q43:S43"/>
    <mergeCell ref="T43:U43"/>
    <mergeCell ref="V43:W43"/>
    <mergeCell ref="T44:U44"/>
    <mergeCell ref="V44:W44"/>
    <mergeCell ref="Q44:S44"/>
    <mergeCell ref="N40:P40"/>
    <mergeCell ref="Q40:S40"/>
    <mergeCell ref="V45:W45"/>
    <mergeCell ref="B42:J42"/>
    <mergeCell ref="K42:M42"/>
    <mergeCell ref="N42:P42"/>
    <mergeCell ref="Q42:S42"/>
    <mergeCell ref="T42:U42"/>
    <mergeCell ref="V42:W42"/>
    <mergeCell ref="K43:M43"/>
    <mergeCell ref="T40:U40"/>
    <mergeCell ref="V40:W40"/>
    <mergeCell ref="T41:U41"/>
    <mergeCell ref="V41:W41"/>
    <mergeCell ref="B40:J40"/>
    <mergeCell ref="K40:M40"/>
    <mergeCell ref="B41:J41"/>
    <mergeCell ref="K41:M41"/>
    <mergeCell ref="N41:P41"/>
    <mergeCell ref="Q41:S41"/>
    <mergeCell ref="K39:M39"/>
    <mergeCell ref="N39:P39"/>
    <mergeCell ref="Q39:S39"/>
    <mergeCell ref="T39:U39"/>
    <mergeCell ref="V38:W38"/>
    <mergeCell ref="V39:W39"/>
    <mergeCell ref="K38:M38"/>
    <mergeCell ref="N38:P38"/>
    <mergeCell ref="Q38:S38"/>
    <mergeCell ref="T35:U35"/>
    <mergeCell ref="Q35:S35"/>
    <mergeCell ref="T38:U38"/>
    <mergeCell ref="V35:W35"/>
    <mergeCell ref="B37:J37"/>
    <mergeCell ref="K37:M37"/>
    <mergeCell ref="N37:P37"/>
    <mergeCell ref="Q37:S37"/>
    <mergeCell ref="T37:U37"/>
    <mergeCell ref="V37:W37"/>
    <mergeCell ref="B35:J35"/>
    <mergeCell ref="K35:M35"/>
    <mergeCell ref="N35:P35"/>
    <mergeCell ref="T33:U33"/>
    <mergeCell ref="V33:W33"/>
    <mergeCell ref="K34:M34"/>
    <mergeCell ref="N34:P34"/>
    <mergeCell ref="Q34:S34"/>
    <mergeCell ref="T34:U34"/>
    <mergeCell ref="V34:W34"/>
    <mergeCell ref="K33:M33"/>
    <mergeCell ref="N33:P33"/>
    <mergeCell ref="Q33:S33"/>
    <mergeCell ref="T31:U31"/>
    <mergeCell ref="V31:W31"/>
    <mergeCell ref="K32:M32"/>
    <mergeCell ref="N32:P32"/>
    <mergeCell ref="Q32:S32"/>
    <mergeCell ref="T32:U32"/>
    <mergeCell ref="V32:W32"/>
    <mergeCell ref="K31:M31"/>
    <mergeCell ref="N31:P31"/>
    <mergeCell ref="Q31:S31"/>
    <mergeCell ref="T29:U29"/>
    <mergeCell ref="V29:W29"/>
    <mergeCell ref="K30:M30"/>
    <mergeCell ref="N30:P30"/>
    <mergeCell ref="Q30:S30"/>
    <mergeCell ref="T30:U30"/>
    <mergeCell ref="V30:W30"/>
    <mergeCell ref="B28:J28"/>
    <mergeCell ref="K28:M28"/>
    <mergeCell ref="N28:P28"/>
    <mergeCell ref="Q28:S28"/>
    <mergeCell ref="Q27:S27"/>
    <mergeCell ref="B29:J29"/>
    <mergeCell ref="K29:M29"/>
    <mergeCell ref="N29:P29"/>
    <mergeCell ref="Q29:S29"/>
    <mergeCell ref="V25:W25"/>
    <mergeCell ref="T26:U26"/>
    <mergeCell ref="V26:W26"/>
    <mergeCell ref="V27:W27"/>
    <mergeCell ref="T28:U28"/>
    <mergeCell ref="V28:W28"/>
    <mergeCell ref="B26:J26"/>
    <mergeCell ref="K26:M26"/>
    <mergeCell ref="N26:P26"/>
    <mergeCell ref="Q26:S26"/>
    <mergeCell ref="T27:U27"/>
    <mergeCell ref="T25:U25"/>
    <mergeCell ref="B27:J27"/>
    <mergeCell ref="K27:M27"/>
    <mergeCell ref="N27:P27"/>
    <mergeCell ref="N23:P23"/>
    <mergeCell ref="Q23:S23"/>
    <mergeCell ref="B25:J25"/>
    <mergeCell ref="K25:M25"/>
    <mergeCell ref="N25:P25"/>
    <mergeCell ref="Q25:S25"/>
    <mergeCell ref="T21:U21"/>
    <mergeCell ref="V21:W21"/>
    <mergeCell ref="T23:U23"/>
    <mergeCell ref="V23:W23"/>
    <mergeCell ref="K24:M24"/>
    <mergeCell ref="N24:P24"/>
    <mergeCell ref="Q24:S24"/>
    <mergeCell ref="T24:U24"/>
    <mergeCell ref="V24:W24"/>
    <mergeCell ref="K23:M23"/>
    <mergeCell ref="V19:W19"/>
    <mergeCell ref="V20:W20"/>
    <mergeCell ref="T22:U22"/>
    <mergeCell ref="V22:W22"/>
    <mergeCell ref="K21:M21"/>
    <mergeCell ref="N21:P21"/>
    <mergeCell ref="Q21:S21"/>
    <mergeCell ref="K22:M22"/>
    <mergeCell ref="N22:P22"/>
    <mergeCell ref="Q22:S22"/>
    <mergeCell ref="K20:M20"/>
    <mergeCell ref="N20:P20"/>
    <mergeCell ref="Q20:S20"/>
    <mergeCell ref="T20:U20"/>
    <mergeCell ref="Q19:S19"/>
    <mergeCell ref="T19:U19"/>
    <mergeCell ref="V17:W17"/>
    <mergeCell ref="K18:M18"/>
    <mergeCell ref="N18:P18"/>
    <mergeCell ref="Q18:S18"/>
    <mergeCell ref="T18:U18"/>
    <mergeCell ref="V18:W18"/>
    <mergeCell ref="K17:M17"/>
    <mergeCell ref="N17:P17"/>
    <mergeCell ref="V13:W14"/>
    <mergeCell ref="V15:W15"/>
    <mergeCell ref="V16:W16"/>
    <mergeCell ref="K15:M15"/>
    <mergeCell ref="N15:P15"/>
    <mergeCell ref="K16:M16"/>
    <mergeCell ref="N16:P16"/>
    <mergeCell ref="T15:U15"/>
    <mergeCell ref="Q16:S16"/>
    <mergeCell ref="T16:U16"/>
    <mergeCell ref="K19:M19"/>
    <mergeCell ref="N19:P19"/>
    <mergeCell ref="T13:U14"/>
    <mergeCell ref="Q17:S17"/>
    <mergeCell ref="T17:U17"/>
    <mergeCell ref="B13:J14"/>
    <mergeCell ref="K13:M14"/>
    <mergeCell ref="N13:P14"/>
    <mergeCell ref="Q13:S14"/>
    <mergeCell ref="B15:J15"/>
    <mergeCell ref="B16:J16"/>
    <mergeCell ref="Q15:S15"/>
    <mergeCell ref="B11:D11"/>
    <mergeCell ref="Q8:S8"/>
    <mergeCell ref="Q9:S9"/>
    <mergeCell ref="J8:L8"/>
    <mergeCell ref="J11:L11"/>
    <mergeCell ref="J9:L9"/>
    <mergeCell ref="M9:O9"/>
    <mergeCell ref="J10:L10"/>
    <mergeCell ref="B10:D10"/>
    <mergeCell ref="E10:G10"/>
    <mergeCell ref="B8:D8"/>
    <mergeCell ref="B9:D9"/>
    <mergeCell ref="B2:W2"/>
    <mergeCell ref="B3:W3"/>
    <mergeCell ref="B4:W4"/>
    <mergeCell ref="B6:W6"/>
    <mergeCell ref="E8:G8"/>
    <mergeCell ref="M8:O8"/>
    <mergeCell ref="T8:V8"/>
    <mergeCell ref="T9:V9"/>
  </mergeCells>
  <printOptions horizontalCentered="1"/>
  <pageMargins left="0.5" right="0.5" top="0.5" bottom="0.5" header="0.5" footer="0.5"/>
  <pageSetup horizontalDpi="600" verticalDpi="600" orientation="portrait" scale="75" r:id="rId2"/>
  <headerFooter alignWithMargins="0">
    <oddHeader>&amp;R&amp;"Arial,Italic"page 2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38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3.5" zeroHeight="1"/>
  <cols>
    <col min="1" max="1" width="5.57421875" style="0" customWidth="1"/>
    <col min="2" max="4" width="5.140625" style="0" customWidth="1"/>
    <col min="5" max="6" width="6.140625" style="0" customWidth="1"/>
    <col min="7" max="11" width="5.57421875" style="0" customWidth="1"/>
    <col min="12" max="13" width="6.140625" style="0" customWidth="1"/>
    <col min="14" max="17" width="5.57421875" style="0" customWidth="1"/>
    <col min="18" max="19" width="6.140625" style="0" customWidth="1"/>
    <col min="20" max="20" width="5.57421875" style="0" customWidth="1"/>
    <col min="21" max="16384" width="9.00390625" style="0" hidden="1" customWidth="1"/>
  </cols>
  <sheetData>
    <row r="1" spans="1:20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7"/>
      <c r="Q1" s="27"/>
      <c r="R1" s="28" t="s">
        <v>227</v>
      </c>
      <c r="S1" s="182">
        <f>IF(District!E8="","",'Alloc Dates'!L44)</f>
      </c>
      <c r="T1" s="182"/>
    </row>
    <row r="2" spans="1:20" ht="15.75">
      <c r="A2" s="4"/>
      <c r="B2" s="162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4"/>
    </row>
    <row r="3" spans="1:20" ht="15.75">
      <c r="A3" s="4"/>
      <c r="B3" s="162" t="s">
        <v>186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4"/>
    </row>
    <row r="4" spans="1:20" ht="15.75">
      <c r="A4" s="4"/>
      <c r="B4" s="162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</row>
    <row r="5" spans="1:20" ht="15.7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</row>
    <row r="6" spans="1:20" ht="15.75">
      <c r="A6" s="4"/>
      <c r="B6" s="162" t="s">
        <v>166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1:20" ht="13.5">
      <c r="A7" s="4"/>
      <c r="T7" s="4"/>
    </row>
    <row r="8" spans="1:20" ht="15" customHeight="1">
      <c r="A8" s="4"/>
      <c r="B8" s="160" t="s">
        <v>64</v>
      </c>
      <c r="C8" s="160"/>
      <c r="D8" s="160"/>
      <c r="E8" s="156">
        <f>IF(District!B8="","",District!B8)</f>
      </c>
      <c r="F8" s="156"/>
      <c r="G8" s="199"/>
      <c r="I8" s="160" t="s">
        <v>252</v>
      </c>
      <c r="J8" s="160"/>
      <c r="K8" s="160"/>
      <c r="L8" s="161">
        <f>IF(District!E8="","",District!E8)</f>
      </c>
      <c r="M8" s="161"/>
      <c r="O8" s="160" t="s">
        <v>68</v>
      </c>
      <c r="P8" s="160"/>
      <c r="Q8" s="160"/>
      <c r="R8" s="161">
        <f>IF('Alloc Dates'!L52=0,"",'Alloc Dates'!L52)</f>
      </c>
      <c r="S8" s="161"/>
      <c r="T8" s="4"/>
    </row>
    <row r="9" spans="1:20" ht="15" customHeight="1">
      <c r="A9" s="4"/>
      <c r="B9" s="160" t="s">
        <v>214</v>
      </c>
      <c r="C9" s="160"/>
      <c r="D9" s="160"/>
      <c r="E9" s="156">
        <f>IF(District!B11="","",District!B11)</f>
      </c>
      <c r="F9" s="156"/>
      <c r="G9" s="199"/>
      <c r="I9" s="160" t="s">
        <v>209</v>
      </c>
      <c r="J9" s="160"/>
      <c r="K9" s="160"/>
      <c r="L9" s="161">
        <f>IF(District!H8="","",District!H8)</f>
      </c>
      <c r="M9" s="161"/>
      <c r="O9" s="160" t="s">
        <v>147</v>
      </c>
      <c r="P9" s="160"/>
      <c r="Q9" s="160"/>
      <c r="R9" s="161">
        <f>IF('Alloc Dates'!V8=0,"",'Alloc Dates'!V8)</f>
      </c>
      <c r="S9" s="161"/>
      <c r="T9" s="4"/>
    </row>
    <row r="10" spans="1:20" ht="15" customHeight="1">
      <c r="A10" s="4"/>
      <c r="B10" s="160" t="s">
        <v>234</v>
      </c>
      <c r="C10" s="160"/>
      <c r="D10" s="160"/>
      <c r="E10" s="156">
        <f>IF(District!H14="","",District!H14)</f>
      </c>
      <c r="F10" s="156"/>
      <c r="G10" s="156"/>
      <c r="I10" s="160" t="s">
        <v>135</v>
      </c>
      <c r="J10" s="160"/>
      <c r="K10" s="160"/>
      <c r="L10" s="161">
        <f>IF(District!E8="","",District!E8+District!H8)</f>
      </c>
      <c r="M10" s="161"/>
      <c r="T10" s="4"/>
    </row>
    <row r="11" spans="1:20" ht="15" customHeight="1">
      <c r="A11" s="4"/>
      <c r="B11" s="160" t="s">
        <v>136</v>
      </c>
      <c r="C11" s="160"/>
      <c r="D11" s="160"/>
      <c r="E11" s="156">
        <f>IF(District!H36=TRUE,"yes","")</f>
      </c>
      <c r="F11" s="156"/>
      <c r="G11" s="199"/>
      <c r="I11" s="160" t="s">
        <v>65</v>
      </c>
      <c r="J11" s="160"/>
      <c r="K11" s="160"/>
      <c r="L11" s="159">
        <f>IF(District!E11="","",District!E11)</f>
      </c>
      <c r="M11" s="159"/>
      <c r="O11" s="160" t="s">
        <v>63</v>
      </c>
      <c r="P11" s="160"/>
      <c r="Q11" s="160"/>
      <c r="R11" s="159">
        <f>IF(District!B30="","",District!B30)</f>
      </c>
      <c r="S11" s="159"/>
      <c r="T11" s="4"/>
    </row>
    <row r="12" spans="1:20" ht="18" customHeight="1">
      <c r="A12" s="4"/>
      <c r="G12" s="1"/>
      <c r="T12" s="4"/>
    </row>
    <row r="13" spans="1:20" ht="13.5">
      <c r="A13" s="4"/>
      <c r="B13" s="13"/>
      <c r="C13" s="13"/>
      <c r="D13" s="13"/>
      <c r="T13" s="4"/>
    </row>
    <row r="14" spans="1:20" ht="13.5" customHeight="1">
      <c r="A14" s="4"/>
      <c r="B14" s="200" t="s">
        <v>70</v>
      </c>
      <c r="C14" s="211"/>
      <c r="D14" s="211"/>
      <c r="E14" s="211"/>
      <c r="F14" s="211"/>
      <c r="G14" s="212"/>
      <c r="H14" s="200" t="s">
        <v>191</v>
      </c>
      <c r="I14" s="201"/>
      <c r="J14" s="201"/>
      <c r="K14" s="201"/>
      <c r="L14" s="202"/>
      <c r="M14" s="206" t="s">
        <v>137</v>
      </c>
      <c r="N14" s="206"/>
      <c r="O14" s="206"/>
      <c r="P14" s="206" t="s">
        <v>74</v>
      </c>
      <c r="Q14" s="206"/>
      <c r="R14" s="206" t="s">
        <v>75</v>
      </c>
      <c r="S14" s="206"/>
      <c r="T14" s="4"/>
    </row>
    <row r="15" spans="1:20" ht="13.5">
      <c r="A15" s="4"/>
      <c r="B15" s="213"/>
      <c r="C15" s="214"/>
      <c r="D15" s="214"/>
      <c r="E15" s="214"/>
      <c r="F15" s="214"/>
      <c r="G15" s="215"/>
      <c r="H15" s="203"/>
      <c r="I15" s="204"/>
      <c r="J15" s="204"/>
      <c r="K15" s="204"/>
      <c r="L15" s="205"/>
      <c r="M15" s="206"/>
      <c r="N15" s="206"/>
      <c r="O15" s="206"/>
      <c r="P15" s="206"/>
      <c r="Q15" s="206"/>
      <c r="R15" s="206"/>
      <c r="S15" s="206"/>
      <c r="T15" s="4"/>
    </row>
    <row r="16" spans="1:23" ht="18" customHeight="1">
      <c r="A16" s="4"/>
      <c r="B16" s="207" t="s">
        <v>192</v>
      </c>
      <c r="C16" s="208"/>
      <c r="D16" s="208"/>
      <c r="E16" s="208"/>
      <c r="F16" s="208"/>
      <c r="G16" s="208"/>
      <c r="H16" s="208"/>
      <c r="I16" s="208"/>
      <c r="J16" s="209"/>
      <c r="K16" s="209"/>
      <c r="L16" s="210"/>
      <c r="M16" s="168">
        <f>SUM(M17:O36)</f>
        <v>0</v>
      </c>
      <c r="N16" s="168"/>
      <c r="O16" s="168"/>
      <c r="P16" s="133"/>
      <c r="Q16" s="133"/>
      <c r="R16" s="133"/>
      <c r="S16" s="133"/>
      <c r="T16" s="4"/>
      <c r="V16" s="19"/>
      <c r="W16" s="10" t="s">
        <v>134</v>
      </c>
    </row>
    <row r="17" spans="1:23" ht="18" customHeight="1">
      <c r="A17" s="4"/>
      <c r="B17" s="197" t="s">
        <v>193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90"/>
      <c r="N17" s="191"/>
      <c r="O17" s="192"/>
      <c r="P17" s="183"/>
      <c r="Q17" s="184"/>
      <c r="R17" s="183"/>
      <c r="S17" s="184"/>
      <c r="T17" s="4"/>
      <c r="V17" s="20"/>
      <c r="W17" s="187" t="b">
        <f>IF(P17&gt;R17,FALSE,TRUE)</f>
        <v>1</v>
      </c>
    </row>
    <row r="18" spans="1:23" ht="18" customHeight="1">
      <c r="A18" s="4"/>
      <c r="B18" s="198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3"/>
      <c r="N18" s="194"/>
      <c r="O18" s="195"/>
      <c r="P18" s="185"/>
      <c r="Q18" s="186"/>
      <c r="R18" s="185"/>
      <c r="S18" s="186"/>
      <c r="T18" s="4"/>
      <c r="V18" s="20"/>
      <c r="W18" s="187"/>
    </row>
    <row r="19" spans="1:23" ht="18" customHeight="1">
      <c r="A19" s="4"/>
      <c r="B19" s="197" t="s">
        <v>194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90"/>
      <c r="N19" s="191"/>
      <c r="O19" s="192"/>
      <c r="P19" s="183"/>
      <c r="Q19" s="184"/>
      <c r="R19" s="183"/>
      <c r="S19" s="184"/>
      <c r="T19" s="4"/>
      <c r="V19" s="20"/>
      <c r="W19" s="187" t="b">
        <f aca="true" t="shared" si="0" ref="W19:W35">IF(P19&gt;R19,FALSE,TRUE)</f>
        <v>1</v>
      </c>
    </row>
    <row r="20" spans="1:23" ht="18" customHeight="1">
      <c r="A20" s="4"/>
      <c r="B20" s="19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93"/>
      <c r="N20" s="194"/>
      <c r="O20" s="195"/>
      <c r="P20" s="185"/>
      <c r="Q20" s="186"/>
      <c r="R20" s="185"/>
      <c r="S20" s="186"/>
      <c r="T20" s="4"/>
      <c r="V20" s="20"/>
      <c r="W20" s="187"/>
    </row>
    <row r="21" spans="1:23" ht="18" customHeight="1">
      <c r="A21" s="4"/>
      <c r="B21" s="197" t="s">
        <v>195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90"/>
      <c r="N21" s="191"/>
      <c r="O21" s="192"/>
      <c r="P21" s="183"/>
      <c r="Q21" s="184"/>
      <c r="R21" s="183"/>
      <c r="S21" s="184"/>
      <c r="T21" s="4"/>
      <c r="V21" s="20"/>
      <c r="W21" s="187" t="b">
        <f t="shared" si="0"/>
        <v>1</v>
      </c>
    </row>
    <row r="22" spans="1:23" ht="18" customHeight="1">
      <c r="A22" s="4"/>
      <c r="B22" s="198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93"/>
      <c r="N22" s="194"/>
      <c r="O22" s="195"/>
      <c r="P22" s="185"/>
      <c r="Q22" s="186"/>
      <c r="R22" s="185"/>
      <c r="S22" s="186"/>
      <c r="T22" s="4"/>
      <c r="V22" s="20"/>
      <c r="W22" s="187"/>
    </row>
    <row r="23" spans="1:23" ht="18" customHeight="1">
      <c r="A23" s="4"/>
      <c r="B23" s="197" t="s">
        <v>196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90"/>
      <c r="N23" s="191"/>
      <c r="O23" s="192"/>
      <c r="P23" s="183"/>
      <c r="Q23" s="184"/>
      <c r="R23" s="183"/>
      <c r="S23" s="184"/>
      <c r="T23" s="4"/>
      <c r="V23" s="20"/>
      <c r="W23" s="187" t="b">
        <f t="shared" si="0"/>
        <v>1</v>
      </c>
    </row>
    <row r="24" spans="1:23" ht="18" customHeight="1">
      <c r="A24" s="4"/>
      <c r="B24" s="19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93"/>
      <c r="N24" s="194"/>
      <c r="O24" s="195"/>
      <c r="P24" s="185"/>
      <c r="Q24" s="186"/>
      <c r="R24" s="185"/>
      <c r="S24" s="186"/>
      <c r="T24" s="4"/>
      <c r="V24" s="20"/>
      <c r="W24" s="187"/>
    </row>
    <row r="25" spans="1:23" ht="18" customHeight="1">
      <c r="A25" s="4"/>
      <c r="B25" s="197" t="s">
        <v>197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90"/>
      <c r="N25" s="191"/>
      <c r="O25" s="192"/>
      <c r="P25" s="183"/>
      <c r="Q25" s="184"/>
      <c r="R25" s="183"/>
      <c r="S25" s="184"/>
      <c r="T25" s="4"/>
      <c r="V25" s="20"/>
      <c r="W25" s="187" t="b">
        <f t="shared" si="0"/>
        <v>1</v>
      </c>
    </row>
    <row r="26" spans="1:23" ht="18" customHeight="1">
      <c r="A26" s="4"/>
      <c r="B26" s="19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3"/>
      <c r="N26" s="194"/>
      <c r="O26" s="195"/>
      <c r="P26" s="185"/>
      <c r="Q26" s="186"/>
      <c r="R26" s="185"/>
      <c r="S26" s="186"/>
      <c r="T26" s="4"/>
      <c r="V26" s="20"/>
      <c r="W26" s="187"/>
    </row>
    <row r="27" spans="1:23" ht="18" customHeight="1">
      <c r="A27" s="4"/>
      <c r="B27" s="197" t="s">
        <v>198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90"/>
      <c r="N27" s="191"/>
      <c r="O27" s="192"/>
      <c r="P27" s="183"/>
      <c r="Q27" s="184"/>
      <c r="R27" s="183"/>
      <c r="S27" s="184"/>
      <c r="T27" s="4"/>
      <c r="V27" s="20"/>
      <c r="W27" s="187" t="b">
        <f t="shared" si="0"/>
        <v>1</v>
      </c>
    </row>
    <row r="28" spans="1:23" ht="18" customHeight="1">
      <c r="A28" s="4"/>
      <c r="B28" s="19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93"/>
      <c r="N28" s="194"/>
      <c r="O28" s="195"/>
      <c r="P28" s="185"/>
      <c r="Q28" s="186"/>
      <c r="R28" s="185"/>
      <c r="S28" s="186"/>
      <c r="T28" s="4"/>
      <c r="V28" s="20"/>
      <c r="W28" s="187"/>
    </row>
    <row r="29" spans="1:23" ht="18" customHeight="1">
      <c r="A29" s="4"/>
      <c r="B29" s="197" t="s">
        <v>199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90"/>
      <c r="N29" s="191"/>
      <c r="O29" s="192"/>
      <c r="P29" s="183"/>
      <c r="Q29" s="184"/>
      <c r="R29" s="183"/>
      <c r="S29" s="184"/>
      <c r="T29" s="4"/>
      <c r="V29" s="20"/>
      <c r="W29" s="187" t="b">
        <f t="shared" si="0"/>
        <v>1</v>
      </c>
    </row>
    <row r="30" spans="1:23" ht="18" customHeight="1">
      <c r="A30" s="4"/>
      <c r="B30" s="19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3"/>
      <c r="N30" s="194"/>
      <c r="O30" s="195"/>
      <c r="P30" s="185"/>
      <c r="Q30" s="186"/>
      <c r="R30" s="185"/>
      <c r="S30" s="186"/>
      <c r="T30" s="4"/>
      <c r="V30" s="20"/>
      <c r="W30" s="187"/>
    </row>
    <row r="31" spans="1:23" ht="18" customHeight="1">
      <c r="A31" s="4"/>
      <c r="B31" s="197" t="s">
        <v>200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90"/>
      <c r="N31" s="191"/>
      <c r="O31" s="192"/>
      <c r="P31" s="183"/>
      <c r="Q31" s="184"/>
      <c r="R31" s="183"/>
      <c r="S31" s="184"/>
      <c r="T31" s="4"/>
      <c r="V31" s="20"/>
      <c r="W31" s="196" t="b">
        <f t="shared" si="0"/>
        <v>1</v>
      </c>
    </row>
    <row r="32" spans="1:23" ht="18" customHeight="1">
      <c r="A32" s="4"/>
      <c r="B32" s="19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3"/>
      <c r="N32" s="194"/>
      <c r="O32" s="195"/>
      <c r="P32" s="185"/>
      <c r="Q32" s="186"/>
      <c r="R32" s="185"/>
      <c r="S32" s="186"/>
      <c r="T32" s="4"/>
      <c r="V32" s="20"/>
      <c r="W32" s="196"/>
    </row>
    <row r="33" spans="1:23" ht="18" customHeight="1">
      <c r="A33" s="4"/>
      <c r="B33" s="197" t="s">
        <v>201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90"/>
      <c r="N33" s="191"/>
      <c r="O33" s="192"/>
      <c r="P33" s="183"/>
      <c r="Q33" s="184"/>
      <c r="R33" s="183"/>
      <c r="S33" s="184"/>
      <c r="T33" s="4"/>
      <c r="V33" s="20"/>
      <c r="W33" s="187" t="b">
        <f t="shared" si="0"/>
        <v>1</v>
      </c>
    </row>
    <row r="34" spans="1:23" ht="18" customHeight="1">
      <c r="A34" s="4"/>
      <c r="B34" s="19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93"/>
      <c r="N34" s="194"/>
      <c r="O34" s="195"/>
      <c r="P34" s="185"/>
      <c r="Q34" s="186"/>
      <c r="R34" s="185"/>
      <c r="S34" s="186"/>
      <c r="T34" s="4"/>
      <c r="V34" s="20"/>
      <c r="W34" s="187"/>
    </row>
    <row r="35" spans="1:23" ht="18" customHeight="1">
      <c r="A35" s="4"/>
      <c r="B35" s="197" t="s">
        <v>202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90"/>
      <c r="N35" s="191"/>
      <c r="O35" s="192"/>
      <c r="P35" s="183"/>
      <c r="Q35" s="184"/>
      <c r="R35" s="183"/>
      <c r="S35" s="184"/>
      <c r="T35" s="4"/>
      <c r="V35" s="20"/>
      <c r="W35" s="187" t="b">
        <f t="shared" si="0"/>
        <v>1</v>
      </c>
    </row>
    <row r="36" spans="1:23" ht="18" customHeight="1">
      <c r="A36" s="4"/>
      <c r="B36" s="19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93"/>
      <c r="N36" s="194"/>
      <c r="O36" s="195"/>
      <c r="P36" s="185"/>
      <c r="Q36" s="186"/>
      <c r="R36" s="185"/>
      <c r="S36" s="186"/>
      <c r="T36" s="4"/>
      <c r="V36" s="20"/>
      <c r="W36" s="187"/>
    </row>
    <row r="37" spans="1:20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4" ht="13.5"/>
    <row r="45" ht="13.5"/>
    <row r="46" ht="13.5"/>
  </sheetData>
  <sheetProtection password="F2DC" sheet="1" objects="1" scenarios="1"/>
  <mergeCells count="106">
    <mergeCell ref="M16:O16"/>
    <mergeCell ref="O11:Q11"/>
    <mergeCell ref="B16:L16"/>
    <mergeCell ref="B14:G15"/>
    <mergeCell ref="R11:S11"/>
    <mergeCell ref="L10:M10"/>
    <mergeCell ref="I11:K11"/>
    <mergeCell ref="E11:G11"/>
    <mergeCell ref="I10:K10"/>
    <mergeCell ref="R16:S16"/>
    <mergeCell ref="R14:S15"/>
    <mergeCell ref="L11:M11"/>
    <mergeCell ref="P16:Q16"/>
    <mergeCell ref="P14:Q15"/>
    <mergeCell ref="L8:M8"/>
    <mergeCell ref="O8:Q8"/>
    <mergeCell ref="E8:G8"/>
    <mergeCell ref="I8:K8"/>
    <mergeCell ref="H14:L15"/>
    <mergeCell ref="E10:G10"/>
    <mergeCell ref="M14:O15"/>
    <mergeCell ref="B2:S2"/>
    <mergeCell ref="B3:S3"/>
    <mergeCell ref="B4:S4"/>
    <mergeCell ref="B6:S6"/>
    <mergeCell ref="R8:S8"/>
    <mergeCell ref="O9:Q9"/>
    <mergeCell ref="B8:D8"/>
    <mergeCell ref="B9:D9"/>
    <mergeCell ref="E9:G9"/>
    <mergeCell ref="I9:K9"/>
    <mergeCell ref="R9:S9"/>
    <mergeCell ref="L9:M9"/>
    <mergeCell ref="B17:B18"/>
    <mergeCell ref="P17:Q18"/>
    <mergeCell ref="R17:S18"/>
    <mergeCell ref="C17:G18"/>
    <mergeCell ref="H17:L18"/>
    <mergeCell ref="M17:O18"/>
    <mergeCell ref="B11:D11"/>
    <mergeCell ref="B10:D10"/>
    <mergeCell ref="R19:S20"/>
    <mergeCell ref="B21:B22"/>
    <mergeCell ref="C21:G22"/>
    <mergeCell ref="H21:L22"/>
    <mergeCell ref="M21:O22"/>
    <mergeCell ref="P21:Q22"/>
    <mergeCell ref="R21:S22"/>
    <mergeCell ref="B19:B20"/>
    <mergeCell ref="H23:L24"/>
    <mergeCell ref="M23:O24"/>
    <mergeCell ref="M19:O20"/>
    <mergeCell ref="C19:G20"/>
    <mergeCell ref="H19:L20"/>
    <mergeCell ref="P19:Q20"/>
    <mergeCell ref="P23:Q24"/>
    <mergeCell ref="M27:O28"/>
    <mergeCell ref="R23:S24"/>
    <mergeCell ref="B25:B26"/>
    <mergeCell ref="C25:G26"/>
    <mergeCell ref="H25:L26"/>
    <mergeCell ref="M25:O26"/>
    <mergeCell ref="P25:Q26"/>
    <mergeCell ref="R25:S26"/>
    <mergeCell ref="B23:B24"/>
    <mergeCell ref="C23:G24"/>
    <mergeCell ref="H29:L30"/>
    <mergeCell ref="M29:O30"/>
    <mergeCell ref="H31:L32"/>
    <mergeCell ref="M31:O32"/>
    <mergeCell ref="C31:G32"/>
    <mergeCell ref="B27:B28"/>
    <mergeCell ref="C27:G28"/>
    <mergeCell ref="B29:B30"/>
    <mergeCell ref="C29:G30"/>
    <mergeCell ref="H27:L28"/>
    <mergeCell ref="P31:Q32"/>
    <mergeCell ref="R31:S32"/>
    <mergeCell ref="R35:S36"/>
    <mergeCell ref="B33:B34"/>
    <mergeCell ref="C33:G34"/>
    <mergeCell ref="B35:B36"/>
    <mergeCell ref="C35:G36"/>
    <mergeCell ref="H33:L34"/>
    <mergeCell ref="M33:O34"/>
    <mergeCell ref="B31:B32"/>
    <mergeCell ref="R29:S30"/>
    <mergeCell ref="H35:L36"/>
    <mergeCell ref="M35:O36"/>
    <mergeCell ref="W25:W26"/>
    <mergeCell ref="W27:W28"/>
    <mergeCell ref="W29:W30"/>
    <mergeCell ref="W31:W32"/>
    <mergeCell ref="W33:W34"/>
    <mergeCell ref="W35:W36"/>
    <mergeCell ref="P35:Q36"/>
    <mergeCell ref="S1:T1"/>
    <mergeCell ref="P33:Q34"/>
    <mergeCell ref="R33:S34"/>
    <mergeCell ref="W17:W18"/>
    <mergeCell ref="W19:W20"/>
    <mergeCell ref="W21:W22"/>
    <mergeCell ref="W23:W24"/>
    <mergeCell ref="P27:Q28"/>
    <mergeCell ref="R27:S28"/>
    <mergeCell ref="P29:Q30"/>
  </mergeCells>
  <dataValidations count="1">
    <dataValidation type="custom" allowBlank="1" showInputMessage="1" showErrorMessage="1" errorTitle="Start &amp; End Dates" error="The end date of the contract cannot be prior to the start date of the contract." sqref="R35:S35 R21:S21 R23:S23 R25:S25 R27:S27 R29:S29 R31:S31 R33:S33 R17:S19">
      <formula1>W35=TRUE</formula1>
    </dataValidation>
  </dataValidations>
  <printOptions horizontalCentered="1"/>
  <pageMargins left="0.5" right="0.5" top="0.5" bottom="0.5" header="0.5" footer="0.5"/>
  <pageSetup horizontalDpi="600" verticalDpi="600" orientation="portrait" scale="75" r:id="rId2"/>
  <headerFooter alignWithMargins="0">
    <oddHeader>&amp;R&amp;"Arial,Italic"page 3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V42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1.57421875" style="0" customWidth="1"/>
    <col min="3" max="9" width="6.140625" style="0" customWidth="1"/>
    <col min="10" max="17" width="5.57421875" style="0" customWidth="1"/>
    <col min="18" max="18" width="1.57421875" style="0" customWidth="1"/>
    <col min="19" max="19" width="9.00390625" style="0" customWidth="1"/>
    <col min="20" max="16384" width="0" style="0" hidden="1" customWidth="1"/>
  </cols>
  <sheetData>
    <row r="1" spans="1:19" ht="14.2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24" customHeight="1" thickBot="1" thickTop="1">
      <c r="A2" s="4"/>
      <c r="B2" s="4"/>
      <c r="C2" s="44"/>
      <c r="D2" s="219" t="s">
        <v>280</v>
      </c>
      <c r="E2" s="220"/>
      <c r="F2" s="220"/>
      <c r="G2" s="220"/>
      <c r="H2" s="220"/>
      <c r="I2" s="220"/>
      <c r="J2" s="220"/>
      <c r="K2" s="220"/>
      <c r="L2" s="220"/>
      <c r="M2" s="220"/>
      <c r="N2" s="45"/>
      <c r="O2" s="45"/>
      <c r="P2" s="45"/>
      <c r="Q2" s="46"/>
      <c r="R2" s="4"/>
      <c r="S2" s="4"/>
      <c r="V2" s="36" t="b">
        <v>0</v>
      </c>
    </row>
    <row r="3" spans="1:19" ht="24" customHeight="1" thickBot="1" thickTop="1">
      <c r="A3" s="4"/>
      <c r="B3" s="4"/>
      <c r="C3" s="44"/>
      <c r="D3" s="219" t="s">
        <v>283</v>
      </c>
      <c r="E3" s="220"/>
      <c r="F3" s="220"/>
      <c r="G3" s="220"/>
      <c r="H3" s="220"/>
      <c r="I3" s="220"/>
      <c r="J3" s="220"/>
      <c r="K3" s="220"/>
      <c r="L3" s="220"/>
      <c r="M3" s="220"/>
      <c r="N3" s="45"/>
      <c r="O3" s="45"/>
      <c r="P3" s="45"/>
      <c r="Q3" s="46"/>
      <c r="R3" s="4"/>
      <c r="S3" s="4"/>
    </row>
    <row r="4" spans="1:19" ht="14.2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>
      <c r="A5" s="4"/>
      <c r="B5" s="162" t="s">
        <v>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"/>
    </row>
    <row r="6" spans="1:19" ht="15.75">
      <c r="A6" s="4"/>
      <c r="B6" s="162" t="s">
        <v>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4"/>
    </row>
    <row r="7" spans="1:19" ht="15.75">
      <c r="A7" s="4"/>
      <c r="B7" s="162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4"/>
    </row>
    <row r="8" spans="1:19" ht="15.75">
      <c r="A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S8" s="4"/>
    </row>
    <row r="9" spans="1:19" ht="15.75">
      <c r="A9" s="4"/>
      <c r="B9" s="162" t="s">
        <v>267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4"/>
    </row>
    <row r="10" spans="1:19" ht="13.5">
      <c r="A10" s="4"/>
      <c r="S10" s="4"/>
    </row>
    <row r="11" spans="1:19" ht="13.5">
      <c r="A11" s="4"/>
      <c r="S11" s="4"/>
    </row>
    <row r="12" spans="1:19" ht="19.5" customHeight="1">
      <c r="A12" s="4"/>
      <c r="C12" s="224" t="s">
        <v>277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65"/>
      <c r="P12" s="65"/>
      <c r="Q12" s="65"/>
      <c r="S12" s="4"/>
    </row>
    <row r="13" spans="1:19" ht="19.5" customHeight="1">
      <c r="A13" s="4"/>
      <c r="C13" s="231" t="str">
        <f>IF(V2=TRUE,District!B8,"district")</f>
        <v>district</v>
      </c>
      <c r="D13" s="231"/>
      <c r="E13" s="231"/>
      <c r="F13" s="230" t="s">
        <v>278</v>
      </c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S13" s="4"/>
    </row>
    <row r="14" spans="1:19" ht="19.5" customHeight="1">
      <c r="A14" s="4"/>
      <c r="C14" s="224" t="s">
        <v>279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S14" s="4"/>
    </row>
    <row r="15" spans="1:19" ht="14.25">
      <c r="A15" s="4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S15" s="4"/>
    </row>
    <row r="16" spans="1:19" ht="19.5" customHeight="1">
      <c r="A16" s="4"/>
      <c r="C16" s="225" t="s">
        <v>268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S16" s="4"/>
    </row>
    <row r="17" spans="1:19" ht="19.5" customHeight="1">
      <c r="A17" s="4"/>
      <c r="C17" s="224" t="s">
        <v>269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S17" s="4"/>
    </row>
    <row r="18" spans="1:19" ht="14.25">
      <c r="A18" s="4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S18" s="4"/>
    </row>
    <row r="19" spans="1:19" ht="19.5" customHeight="1">
      <c r="A19" s="4"/>
      <c r="D19" s="164" t="s">
        <v>271</v>
      </c>
      <c r="E19" s="164"/>
      <c r="F19" s="164"/>
      <c r="G19" s="164"/>
      <c r="H19" s="164" t="s">
        <v>191</v>
      </c>
      <c r="I19" s="164"/>
      <c r="J19" s="164"/>
      <c r="K19" s="164"/>
      <c r="L19" s="228"/>
      <c r="M19" s="228"/>
      <c r="N19" s="164" t="s">
        <v>270</v>
      </c>
      <c r="O19" s="164"/>
      <c r="P19" s="164"/>
      <c r="S19" s="4"/>
    </row>
    <row r="20" spans="1:19" ht="19.5" customHeight="1">
      <c r="A20" s="4"/>
      <c r="D20" s="165"/>
      <c r="E20" s="165"/>
      <c r="F20" s="165"/>
      <c r="G20" s="165"/>
      <c r="H20" s="165"/>
      <c r="I20" s="165"/>
      <c r="J20" s="165"/>
      <c r="K20" s="165"/>
      <c r="L20" s="229"/>
      <c r="M20" s="229"/>
      <c r="N20" s="165"/>
      <c r="O20" s="165"/>
      <c r="P20" s="165"/>
      <c r="S20" s="4"/>
    </row>
    <row r="21" spans="1:19" ht="19.5" customHeight="1">
      <c r="A21" s="4"/>
      <c r="D21" s="137">
        <f>IF($V$2=TRUE,Contracts!C17,"")</f>
      </c>
      <c r="E21" s="137"/>
      <c r="F21" s="137"/>
      <c r="G21" s="137"/>
      <c r="H21" s="137">
        <f>IF($V$2=TRUE,Contracts!H17,"")</f>
      </c>
      <c r="I21" s="137"/>
      <c r="J21" s="137"/>
      <c r="K21" s="137"/>
      <c r="L21" s="137"/>
      <c r="M21" s="137"/>
      <c r="N21" s="226">
        <f>IF($V$2=TRUE,Contracts!M17,"")</f>
      </c>
      <c r="O21" s="226"/>
      <c r="P21" s="226"/>
      <c r="S21" s="4"/>
    </row>
    <row r="22" spans="1:19" ht="19.5" customHeight="1">
      <c r="A22" s="4"/>
      <c r="D22" s="137">
        <f>IF($V$2=TRUE,Contracts!C19,"")</f>
      </c>
      <c r="E22" s="137"/>
      <c r="F22" s="137"/>
      <c r="G22" s="137"/>
      <c r="H22" s="137">
        <f>IF($V$2=TRUE,Contracts!H19,"")</f>
      </c>
      <c r="I22" s="137"/>
      <c r="J22" s="137"/>
      <c r="K22" s="137"/>
      <c r="L22" s="137"/>
      <c r="M22" s="137"/>
      <c r="N22" s="226">
        <f>IF($V$2=TRUE,Contracts!M19,"")</f>
      </c>
      <c r="O22" s="226"/>
      <c r="P22" s="226"/>
      <c r="S22" s="4"/>
    </row>
    <row r="23" spans="1:19" ht="19.5" customHeight="1">
      <c r="A23" s="4"/>
      <c r="D23" s="137">
        <f>IF($V$2=TRUE,Contracts!C21,"")</f>
      </c>
      <c r="E23" s="137"/>
      <c r="F23" s="137"/>
      <c r="G23" s="137"/>
      <c r="H23" s="137">
        <f>IF($V$2=TRUE,Contracts!H21,"")</f>
      </c>
      <c r="I23" s="137"/>
      <c r="J23" s="137"/>
      <c r="K23" s="137"/>
      <c r="L23" s="137"/>
      <c r="M23" s="137"/>
      <c r="N23" s="226">
        <f>IF($V$2=TRUE,Contracts!M21,"")</f>
      </c>
      <c r="O23" s="226"/>
      <c r="P23" s="226"/>
      <c r="S23" s="4"/>
    </row>
    <row r="24" spans="1:19" ht="19.5" customHeight="1">
      <c r="A24" s="4"/>
      <c r="D24" s="137">
        <f>IF($V$2=TRUE,Contracts!C23,"")</f>
      </c>
      <c r="E24" s="137"/>
      <c r="F24" s="137"/>
      <c r="G24" s="137"/>
      <c r="H24" s="137">
        <f>IF($V$2=TRUE,Contracts!H23,"")</f>
      </c>
      <c r="I24" s="137"/>
      <c r="J24" s="137"/>
      <c r="K24" s="137"/>
      <c r="L24" s="137"/>
      <c r="M24" s="137"/>
      <c r="N24" s="226">
        <f>IF($V$2=TRUE,Contracts!M23,"")</f>
      </c>
      <c r="O24" s="226"/>
      <c r="P24" s="226"/>
      <c r="S24" s="4"/>
    </row>
    <row r="25" spans="1:19" ht="19.5" customHeight="1">
      <c r="A25" s="4"/>
      <c r="D25" s="137">
        <f>IF($V$2=TRUE,Contracts!C25,"")</f>
      </c>
      <c r="E25" s="137"/>
      <c r="F25" s="137"/>
      <c r="G25" s="137"/>
      <c r="H25" s="137">
        <f>IF($V$2=TRUE,Contracts!H25,"")</f>
      </c>
      <c r="I25" s="137"/>
      <c r="J25" s="137"/>
      <c r="K25" s="137"/>
      <c r="L25" s="137"/>
      <c r="M25" s="137"/>
      <c r="N25" s="226">
        <f>IF($V$2=TRUE,Contracts!M25,"")</f>
      </c>
      <c r="O25" s="226"/>
      <c r="P25" s="226"/>
      <c r="S25" s="4"/>
    </row>
    <row r="26" spans="1:19" ht="19.5" customHeight="1">
      <c r="A26" s="4"/>
      <c r="D26" s="137">
        <f>IF($V$2=TRUE,Contracts!C27,"")</f>
      </c>
      <c r="E26" s="137"/>
      <c r="F26" s="137"/>
      <c r="G26" s="137"/>
      <c r="H26" s="137">
        <f>IF($V$2=TRUE,Contracts!H27,"")</f>
      </c>
      <c r="I26" s="137"/>
      <c r="J26" s="137"/>
      <c r="K26" s="137"/>
      <c r="L26" s="137"/>
      <c r="M26" s="137"/>
      <c r="N26" s="226">
        <f>IF($V$2=TRUE,Contracts!M27,"")</f>
      </c>
      <c r="O26" s="226"/>
      <c r="P26" s="226"/>
      <c r="S26" s="4"/>
    </row>
    <row r="27" spans="1:19" ht="19.5" customHeight="1">
      <c r="A27" s="4"/>
      <c r="D27" s="137">
        <f>IF($V$2=TRUE,Contracts!C29,"")</f>
      </c>
      <c r="E27" s="137"/>
      <c r="F27" s="137"/>
      <c r="G27" s="137"/>
      <c r="H27" s="137">
        <f>IF($V$2=TRUE,Contracts!H29,"")</f>
      </c>
      <c r="I27" s="137"/>
      <c r="J27" s="137"/>
      <c r="K27" s="137"/>
      <c r="L27" s="137"/>
      <c r="M27" s="137"/>
      <c r="N27" s="226">
        <f>IF($V$2=TRUE,Contracts!M29,"")</f>
      </c>
      <c r="O27" s="226"/>
      <c r="P27" s="226"/>
      <c r="S27" s="4"/>
    </row>
    <row r="28" spans="1:19" ht="19.5" customHeight="1">
      <c r="A28" s="4"/>
      <c r="D28" s="137">
        <f>IF($V$2=TRUE,Contracts!C31,"")</f>
      </c>
      <c r="E28" s="137"/>
      <c r="F28" s="137"/>
      <c r="G28" s="137"/>
      <c r="H28" s="137">
        <f>IF($V$2=TRUE,Contracts!H31,"")</f>
      </c>
      <c r="I28" s="137"/>
      <c r="J28" s="137"/>
      <c r="K28" s="137"/>
      <c r="L28" s="137"/>
      <c r="M28" s="137"/>
      <c r="N28" s="226">
        <f>IF($V$2=TRUE,Contracts!M31,"")</f>
      </c>
      <c r="O28" s="226"/>
      <c r="P28" s="226"/>
      <c r="S28" s="4"/>
    </row>
    <row r="29" spans="1:19" ht="19.5" customHeight="1">
      <c r="A29" s="4"/>
      <c r="D29" s="137">
        <f>IF($V$2=TRUE,Contracts!C33,"")</f>
      </c>
      <c r="E29" s="137"/>
      <c r="F29" s="137"/>
      <c r="G29" s="137"/>
      <c r="H29" s="137">
        <f>IF($V$2=TRUE,Contracts!H33,"")</f>
      </c>
      <c r="I29" s="137"/>
      <c r="J29" s="137"/>
      <c r="K29" s="137"/>
      <c r="L29" s="137"/>
      <c r="M29" s="137"/>
      <c r="N29" s="226">
        <f>IF($V$2=TRUE,Contracts!M33,"")</f>
      </c>
      <c r="O29" s="226"/>
      <c r="P29" s="226"/>
      <c r="S29" s="4"/>
    </row>
    <row r="30" spans="1:19" ht="19.5" customHeight="1">
      <c r="A30" s="4"/>
      <c r="D30" s="137">
        <f>IF($V$2=TRUE,Contracts!C35,"")</f>
      </c>
      <c r="E30" s="137"/>
      <c r="F30" s="137"/>
      <c r="G30" s="137"/>
      <c r="H30" s="137">
        <f>IF($V$2=TRUE,Contracts!H35,"")</f>
      </c>
      <c r="I30" s="137"/>
      <c r="J30" s="137"/>
      <c r="K30" s="137"/>
      <c r="L30" s="137"/>
      <c r="M30" s="137"/>
      <c r="N30" s="226">
        <f>IF($V$2=TRUE,Contracts!M35,"")</f>
      </c>
      <c r="O30" s="226"/>
      <c r="P30" s="226"/>
      <c r="S30" s="4"/>
    </row>
    <row r="31" spans="1:19" ht="14.25">
      <c r="A31" s="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S31" s="4"/>
    </row>
    <row r="32" spans="1:19" ht="19.5" customHeight="1">
      <c r="A32" s="4"/>
      <c r="C32" s="224" t="s">
        <v>272</v>
      </c>
      <c r="D32" s="224"/>
      <c r="E32" s="224"/>
      <c r="F32" s="224"/>
      <c r="G32" s="224"/>
      <c r="H32" s="224"/>
      <c r="I32" s="224"/>
      <c r="J32" s="227">
        <f>IF('Rev Intercept'!V2=TRUE,'Alloc Dates'!L44,"")</f>
      </c>
      <c r="K32" s="227"/>
      <c r="L32" s="227"/>
      <c r="M32" s="224" t="s">
        <v>274</v>
      </c>
      <c r="N32" s="224"/>
      <c r="O32" s="224"/>
      <c r="P32" s="224"/>
      <c r="Q32" s="224"/>
      <c r="S32" s="4"/>
    </row>
    <row r="33" spans="1:19" ht="19.5" customHeight="1">
      <c r="A33" s="4"/>
      <c r="C33" s="224" t="s">
        <v>273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S33" s="4"/>
    </row>
    <row r="34" spans="1:19" ht="14.25">
      <c r="A34" s="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S34" s="4"/>
    </row>
    <row r="35" spans="1:19" ht="19.5" customHeight="1">
      <c r="A35" s="4"/>
      <c r="C35" s="225" t="s">
        <v>281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S35" s="4"/>
    </row>
    <row r="36" spans="1:19" ht="19.5" customHeight="1">
      <c r="A36" s="4"/>
      <c r="C36" s="225" t="s">
        <v>275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S36" s="4"/>
    </row>
    <row r="37" spans="1:19" ht="19.5" customHeight="1">
      <c r="A37" s="4"/>
      <c r="C37" s="224" t="s">
        <v>276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S37" s="4"/>
    </row>
    <row r="38" spans="1:19" ht="13.5">
      <c r="A38" s="4"/>
      <c r="S38" s="4"/>
    </row>
    <row r="39" spans="1:19" ht="19.5" customHeight="1" thickBot="1">
      <c r="A39" s="4"/>
      <c r="D39" s="221">
        <f>IF(V2=TRUE,District!D17,"")</f>
      </c>
      <c r="E39" s="222"/>
      <c r="F39" s="222"/>
      <c r="G39" s="222"/>
      <c r="H39" s="222"/>
      <c r="I39" s="222"/>
      <c r="J39" s="222"/>
      <c r="N39" s="223">
        <f>IF(V2=TRUE,District!E11,"")</f>
      </c>
      <c r="O39" s="223"/>
      <c r="P39" s="223"/>
      <c r="S39" s="4"/>
    </row>
    <row r="40" spans="1:19" ht="19.5" customHeight="1">
      <c r="A40" s="4"/>
      <c r="D40" s="216" t="s">
        <v>218</v>
      </c>
      <c r="E40" s="217"/>
      <c r="F40" s="217"/>
      <c r="G40" s="217"/>
      <c r="H40" s="217"/>
      <c r="I40" s="217"/>
      <c r="J40" s="217"/>
      <c r="N40" s="218" t="s">
        <v>219</v>
      </c>
      <c r="O40" s="218"/>
      <c r="P40" s="218"/>
      <c r="S40" s="4"/>
    </row>
    <row r="41" spans="1:19" ht="13.5">
      <c r="A41" s="4"/>
      <c r="S41" s="4"/>
    </row>
    <row r="42" spans="1:19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 password="F2DC" sheet="1" objects="1" scenarios="1"/>
  <mergeCells count="60">
    <mergeCell ref="D21:G21"/>
    <mergeCell ref="H21:M21"/>
    <mergeCell ref="N21:P21"/>
    <mergeCell ref="B5:R5"/>
    <mergeCell ref="B6:R6"/>
    <mergeCell ref="B7:R7"/>
    <mergeCell ref="B9:R9"/>
    <mergeCell ref="C15:Q15"/>
    <mergeCell ref="C16:Q16"/>
    <mergeCell ref="C12:Q12"/>
    <mergeCell ref="C18:Q18"/>
    <mergeCell ref="N19:P20"/>
    <mergeCell ref="D19:G20"/>
    <mergeCell ref="H19:M20"/>
    <mergeCell ref="F13:Q13"/>
    <mergeCell ref="C13:E13"/>
    <mergeCell ref="C14:Q14"/>
    <mergeCell ref="C17:Q17"/>
    <mergeCell ref="D22:G22"/>
    <mergeCell ref="H22:M22"/>
    <mergeCell ref="N22:P22"/>
    <mergeCell ref="D23:G23"/>
    <mergeCell ref="H23:M23"/>
    <mergeCell ref="N23:P23"/>
    <mergeCell ref="D24:G24"/>
    <mergeCell ref="H24:M24"/>
    <mergeCell ref="N24:P24"/>
    <mergeCell ref="D25:G25"/>
    <mergeCell ref="H25:M25"/>
    <mergeCell ref="N25:P25"/>
    <mergeCell ref="D26:G26"/>
    <mergeCell ref="H26:M26"/>
    <mergeCell ref="N26:P26"/>
    <mergeCell ref="D27:G27"/>
    <mergeCell ref="H27:M27"/>
    <mergeCell ref="N27:P27"/>
    <mergeCell ref="D28:G28"/>
    <mergeCell ref="H28:M28"/>
    <mergeCell ref="N28:P28"/>
    <mergeCell ref="D29:G29"/>
    <mergeCell ref="H29:M29"/>
    <mergeCell ref="N29:P29"/>
    <mergeCell ref="C34:Q34"/>
    <mergeCell ref="D30:G30"/>
    <mergeCell ref="H30:M30"/>
    <mergeCell ref="N30:P30"/>
    <mergeCell ref="C32:I32"/>
    <mergeCell ref="J32:L32"/>
    <mergeCell ref="M32:Q32"/>
    <mergeCell ref="C31:Q31"/>
    <mergeCell ref="D40:J40"/>
    <mergeCell ref="N40:P40"/>
    <mergeCell ref="D2:M2"/>
    <mergeCell ref="D3:M3"/>
    <mergeCell ref="D39:J39"/>
    <mergeCell ref="N39:P39"/>
    <mergeCell ref="C33:Q33"/>
    <mergeCell ref="C35:Q35"/>
    <mergeCell ref="C36:Q36"/>
    <mergeCell ref="C37:Q37"/>
  </mergeCells>
  <printOptions horizontalCentered="1"/>
  <pageMargins left="0.5" right="0.5" top="0.5" bottom="0.5" header="0.5" footer="0.5"/>
  <pageSetup horizontalDpi="600" verticalDpi="600" orientation="portrait" scale="75" r:id="rId2"/>
  <headerFooter alignWithMargins="0">
    <oddHeader>&amp;R&amp;"Arial,Italic"page 4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U32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3.5" zeroHeight="1"/>
  <cols>
    <col min="1" max="15" width="5.57421875" style="0" customWidth="1"/>
    <col min="16" max="17" width="4.57421875" style="0" customWidth="1"/>
    <col min="18" max="18" width="8.57421875" style="0" customWidth="1"/>
    <col min="19" max="20" width="8.421875" style="0" customWidth="1"/>
    <col min="21" max="21" width="5.57421875" style="0" customWidth="1"/>
    <col min="22" max="16384" width="0" style="0" hidden="1" customWidth="1"/>
  </cols>
  <sheetData>
    <row r="1" spans="1:2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4"/>
      <c r="B2" s="162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4"/>
    </row>
    <row r="3" spans="1:21" ht="15.75">
      <c r="A3" s="4"/>
      <c r="B3" s="162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4"/>
    </row>
    <row r="4" spans="1:21" ht="15.75">
      <c r="A4" s="4"/>
      <c r="B4" s="162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4"/>
    </row>
    <row r="5" spans="1:21" ht="15.7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U5" s="4"/>
    </row>
    <row r="6" spans="1:21" ht="15.75">
      <c r="A6" s="4"/>
      <c r="B6" s="162" t="s">
        <v>225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4"/>
    </row>
    <row r="7" spans="1:21" ht="13.5">
      <c r="A7" s="4"/>
      <c r="U7" s="4"/>
    </row>
    <row r="8" spans="1:21" ht="15" customHeight="1">
      <c r="A8" s="4"/>
      <c r="B8" s="160" t="s">
        <v>64</v>
      </c>
      <c r="C8" s="160"/>
      <c r="D8" s="160"/>
      <c r="E8" s="156">
        <f>IF(District!B8="","",District!B8)</f>
      </c>
      <c r="F8" s="156"/>
      <c r="G8" s="156"/>
      <c r="I8" s="160" t="s">
        <v>251</v>
      </c>
      <c r="J8" s="160"/>
      <c r="K8" s="160"/>
      <c r="L8" s="161">
        <f>IF(District!E8="","",District!E8)</f>
      </c>
      <c r="M8" s="161"/>
      <c r="N8" s="161"/>
      <c r="P8" s="160" t="s">
        <v>68</v>
      </c>
      <c r="Q8" s="160"/>
      <c r="R8" s="160"/>
      <c r="S8" s="161">
        <f>IF('Alloc Dates'!L52=0,"",'Alloc Dates'!L52)</f>
      </c>
      <c r="T8" s="161"/>
      <c r="U8" s="4"/>
    </row>
    <row r="9" spans="1:21" ht="15" customHeight="1">
      <c r="A9" s="4"/>
      <c r="B9" s="160" t="s">
        <v>214</v>
      </c>
      <c r="C9" s="160"/>
      <c r="D9" s="160"/>
      <c r="E9" s="156">
        <f>IF(District!B11="","",District!B11)</f>
      </c>
      <c r="F9" s="156"/>
      <c r="G9" s="157"/>
      <c r="I9" s="160" t="s">
        <v>209</v>
      </c>
      <c r="J9" s="160"/>
      <c r="K9" s="160"/>
      <c r="L9" s="161">
        <f>IF(District!H8="","",District!H8)</f>
      </c>
      <c r="M9" s="161"/>
      <c r="N9" s="161"/>
      <c r="P9" s="160" t="s">
        <v>147</v>
      </c>
      <c r="Q9" s="160"/>
      <c r="R9" s="160"/>
      <c r="S9" s="161">
        <f>IF('Alloc Dates'!V8=0,"",'Alloc Dates'!V8)</f>
      </c>
      <c r="T9" s="161"/>
      <c r="U9" s="4"/>
    </row>
    <row r="10" spans="1:21" ht="15" customHeight="1">
      <c r="A10" s="4"/>
      <c r="B10" s="160" t="s">
        <v>226</v>
      </c>
      <c r="C10" s="160"/>
      <c r="D10" s="160"/>
      <c r="E10" s="156">
        <f>IF(District!H14="","",District!H14)</f>
      </c>
      <c r="F10" s="156"/>
      <c r="G10" s="156"/>
      <c r="I10" s="160" t="s">
        <v>135</v>
      </c>
      <c r="J10" s="160"/>
      <c r="K10" s="160"/>
      <c r="L10" s="161">
        <f>IF(District!E8="","",District!E8+District!H8)</f>
      </c>
      <c r="M10" s="161"/>
      <c r="N10" s="161"/>
      <c r="U10" s="4"/>
    </row>
    <row r="11" spans="1:21" ht="15" customHeight="1">
      <c r="A11" s="4"/>
      <c r="B11" s="160" t="s">
        <v>136</v>
      </c>
      <c r="C11" s="160"/>
      <c r="D11" s="160"/>
      <c r="E11" s="156">
        <f>IF(District!H36=TRUE,"yes","")</f>
      </c>
      <c r="F11" s="156"/>
      <c r="G11" s="157"/>
      <c r="I11" s="160" t="s">
        <v>65</v>
      </c>
      <c r="J11" s="160"/>
      <c r="K11" s="160"/>
      <c r="L11" s="236">
        <f>IF(District!E11="","",District!E11)</f>
      </c>
      <c r="M11" s="237"/>
      <c r="N11" s="238"/>
      <c r="P11" s="160" t="s">
        <v>63</v>
      </c>
      <c r="Q11" s="160"/>
      <c r="R11" s="160"/>
      <c r="S11" s="159">
        <f>IF(District!B30="","",District!B30)</f>
      </c>
      <c r="T11" s="159"/>
      <c r="U11" s="4"/>
    </row>
    <row r="12" spans="1:21" ht="13.5">
      <c r="A12" s="4"/>
      <c r="U12" s="4"/>
    </row>
    <row r="13" spans="1:21" ht="13.5">
      <c r="A13" s="4"/>
      <c r="U13" s="4"/>
    </row>
    <row r="14" spans="1:21" ht="13.5">
      <c r="A14" s="4"/>
      <c r="B14" s="164" t="s">
        <v>208</v>
      </c>
      <c r="C14" s="228"/>
      <c r="D14" s="228"/>
      <c r="E14" s="228"/>
      <c r="F14" s="228"/>
      <c r="G14" s="228"/>
      <c r="H14" s="228"/>
      <c r="I14" s="228"/>
      <c r="J14" s="164" t="s">
        <v>137</v>
      </c>
      <c r="K14" s="228"/>
      <c r="L14" s="228"/>
      <c r="M14" s="164" t="s">
        <v>170</v>
      </c>
      <c r="N14" s="228"/>
      <c r="O14" s="228"/>
      <c r="P14" s="200" t="s">
        <v>169</v>
      </c>
      <c r="Q14" s="242"/>
      <c r="R14" s="243"/>
      <c r="S14" s="247" t="s">
        <v>294</v>
      </c>
      <c r="T14" s="248"/>
      <c r="U14" s="4"/>
    </row>
    <row r="15" spans="1:21" ht="13.5" customHeight="1">
      <c r="A15" s="4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4"/>
      <c r="Q15" s="245"/>
      <c r="R15" s="246"/>
      <c r="S15" s="249" t="s">
        <v>295</v>
      </c>
      <c r="T15" s="250"/>
      <c r="U15" s="4"/>
    </row>
    <row r="16" spans="1:21" ht="13.5">
      <c r="A16" s="4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39" t="s">
        <v>293</v>
      </c>
      <c r="Q16" s="240"/>
      <c r="R16" s="61">
        <v>2</v>
      </c>
      <c r="S16" s="15" t="s">
        <v>167</v>
      </c>
      <c r="T16" s="16" t="s">
        <v>168</v>
      </c>
      <c r="U16" s="4"/>
    </row>
    <row r="17" spans="1:21" ht="18" customHeight="1">
      <c r="A17" s="4"/>
      <c r="B17" s="117" t="s">
        <v>171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4"/>
    </row>
    <row r="18" spans="1:21" ht="18" customHeight="1">
      <c r="A18" s="4"/>
      <c r="B18" s="232" t="s">
        <v>221</v>
      </c>
      <c r="C18" s="232"/>
      <c r="D18" s="232"/>
      <c r="E18" s="232"/>
      <c r="F18" s="232"/>
      <c r="G18" s="232"/>
      <c r="H18" s="232"/>
      <c r="I18" s="232"/>
      <c r="J18" s="132"/>
      <c r="K18" s="132"/>
      <c r="L18" s="132"/>
      <c r="M18" s="233"/>
      <c r="N18" s="233"/>
      <c r="O18" s="233"/>
      <c r="P18" s="234"/>
      <c r="Q18" s="235"/>
      <c r="R18" s="58"/>
      <c r="S18" s="31"/>
      <c r="T18" s="31"/>
      <c r="U18" s="4"/>
    </row>
    <row r="19" spans="1:21" ht="18" customHeight="1">
      <c r="A19" s="4"/>
      <c r="B19" s="232" t="s">
        <v>220</v>
      </c>
      <c r="C19" s="232"/>
      <c r="D19" s="232"/>
      <c r="E19" s="232"/>
      <c r="F19" s="232"/>
      <c r="G19" s="232"/>
      <c r="H19" s="232"/>
      <c r="I19" s="232"/>
      <c r="J19" s="132"/>
      <c r="K19" s="132"/>
      <c r="L19" s="132"/>
      <c r="M19" s="233"/>
      <c r="N19" s="233"/>
      <c r="O19" s="233"/>
      <c r="P19" s="234"/>
      <c r="Q19" s="235"/>
      <c r="R19" s="58"/>
      <c r="S19" s="17"/>
      <c r="T19" s="17"/>
      <c r="U19" s="4"/>
    </row>
    <row r="20" spans="1:21" ht="18" customHeight="1">
      <c r="A20" s="4"/>
      <c r="B20" s="232" t="s">
        <v>203</v>
      </c>
      <c r="C20" s="232"/>
      <c r="D20" s="232"/>
      <c r="E20" s="232"/>
      <c r="F20" s="232"/>
      <c r="G20" s="232"/>
      <c r="H20" s="232"/>
      <c r="I20" s="232"/>
      <c r="J20" s="132"/>
      <c r="K20" s="132"/>
      <c r="L20" s="132"/>
      <c r="M20" s="233"/>
      <c r="N20" s="233"/>
      <c r="O20" s="233"/>
      <c r="P20" s="234"/>
      <c r="Q20" s="235"/>
      <c r="R20" s="58"/>
      <c r="S20" s="17"/>
      <c r="T20" s="17"/>
      <c r="U20" s="4"/>
    </row>
    <row r="21" spans="1:21" ht="18" customHeight="1">
      <c r="A21" s="4"/>
      <c r="B21" s="232" t="s">
        <v>172</v>
      </c>
      <c r="C21" s="232"/>
      <c r="D21" s="232"/>
      <c r="E21" s="232"/>
      <c r="F21" s="232"/>
      <c r="G21" s="232"/>
      <c r="H21" s="232"/>
      <c r="I21" s="232"/>
      <c r="J21" s="132"/>
      <c r="K21" s="132"/>
      <c r="L21" s="132"/>
      <c r="M21" s="233"/>
      <c r="N21" s="233"/>
      <c r="O21" s="233"/>
      <c r="P21" s="234"/>
      <c r="Q21" s="235"/>
      <c r="R21" s="58"/>
      <c r="S21" s="17"/>
      <c r="T21" s="17"/>
      <c r="U21" s="4"/>
    </row>
    <row r="22" spans="1:21" ht="18" customHeight="1">
      <c r="A22" s="4"/>
      <c r="B22" s="232" t="s">
        <v>173</v>
      </c>
      <c r="C22" s="232"/>
      <c r="D22" s="232"/>
      <c r="E22" s="232"/>
      <c r="F22" s="232"/>
      <c r="G22" s="232"/>
      <c r="H22" s="232"/>
      <c r="I22" s="232"/>
      <c r="J22" s="132"/>
      <c r="K22" s="132"/>
      <c r="L22" s="132"/>
      <c r="M22" s="233"/>
      <c r="N22" s="233"/>
      <c r="O22" s="233"/>
      <c r="P22" s="234"/>
      <c r="Q22" s="235"/>
      <c r="R22" s="58"/>
      <c r="S22" s="17"/>
      <c r="T22" s="17"/>
      <c r="U22" s="4"/>
    </row>
    <row r="23" spans="1:21" ht="18" customHeight="1">
      <c r="A23" s="4"/>
      <c r="B23" s="232" t="s">
        <v>174</v>
      </c>
      <c r="C23" s="232"/>
      <c r="D23" s="232"/>
      <c r="E23" s="232"/>
      <c r="F23" s="232"/>
      <c r="G23" s="232"/>
      <c r="H23" s="232"/>
      <c r="I23" s="232"/>
      <c r="J23" s="132"/>
      <c r="K23" s="132"/>
      <c r="L23" s="132"/>
      <c r="M23" s="233"/>
      <c r="N23" s="233"/>
      <c r="O23" s="233"/>
      <c r="P23" s="234"/>
      <c r="Q23" s="235"/>
      <c r="R23" s="58"/>
      <c r="S23" s="17"/>
      <c r="T23" s="17"/>
      <c r="U23" s="4"/>
    </row>
    <row r="24" spans="1:21" ht="18" customHeight="1">
      <c r="A24" s="4"/>
      <c r="B24" s="232" t="s">
        <v>175</v>
      </c>
      <c r="C24" s="232"/>
      <c r="D24" s="232"/>
      <c r="E24" s="232"/>
      <c r="F24" s="232"/>
      <c r="G24" s="232"/>
      <c r="H24" s="232"/>
      <c r="I24" s="232"/>
      <c r="J24" s="132"/>
      <c r="K24" s="132"/>
      <c r="L24" s="132"/>
      <c r="M24" s="233"/>
      <c r="N24" s="233"/>
      <c r="O24" s="233"/>
      <c r="P24" s="234"/>
      <c r="Q24" s="235"/>
      <c r="R24" s="58"/>
      <c r="S24" s="17"/>
      <c r="T24" s="17"/>
      <c r="U24" s="4"/>
    </row>
    <row r="25" spans="1:21" ht="18" customHeight="1">
      <c r="A25" s="4"/>
      <c r="B25" s="232" t="s">
        <v>176</v>
      </c>
      <c r="C25" s="232"/>
      <c r="D25" s="232"/>
      <c r="E25" s="232"/>
      <c r="F25" s="232"/>
      <c r="G25" s="232"/>
      <c r="H25" s="232"/>
      <c r="I25" s="232"/>
      <c r="J25" s="132"/>
      <c r="K25" s="132"/>
      <c r="L25" s="132"/>
      <c r="M25" s="233"/>
      <c r="N25" s="233"/>
      <c r="O25" s="233"/>
      <c r="P25" s="234"/>
      <c r="Q25" s="235"/>
      <c r="R25" s="58"/>
      <c r="S25" s="17"/>
      <c r="T25" s="17"/>
      <c r="U25" s="4"/>
    </row>
    <row r="26" spans="1:21" ht="18" customHeight="1">
      <c r="A26" s="4"/>
      <c r="B26" s="232" t="s">
        <v>177</v>
      </c>
      <c r="C26" s="232"/>
      <c r="D26" s="232"/>
      <c r="E26" s="232"/>
      <c r="F26" s="232"/>
      <c r="G26" s="232"/>
      <c r="H26" s="232"/>
      <c r="I26" s="232"/>
      <c r="J26" s="132"/>
      <c r="K26" s="132"/>
      <c r="L26" s="132"/>
      <c r="M26" s="233"/>
      <c r="N26" s="233"/>
      <c r="O26" s="233"/>
      <c r="P26" s="234"/>
      <c r="Q26" s="235"/>
      <c r="R26" s="58"/>
      <c r="S26" s="17"/>
      <c r="T26" s="17"/>
      <c r="U26" s="4"/>
    </row>
    <row r="27" spans="1:21" ht="18" customHeight="1">
      <c r="A27" s="4"/>
      <c r="B27" s="232" t="s">
        <v>178</v>
      </c>
      <c r="C27" s="232"/>
      <c r="D27" s="232"/>
      <c r="E27" s="232"/>
      <c r="F27" s="232"/>
      <c r="G27" s="232"/>
      <c r="H27" s="232"/>
      <c r="I27" s="232"/>
      <c r="J27" s="132"/>
      <c r="K27" s="132"/>
      <c r="L27" s="132"/>
      <c r="M27" s="233"/>
      <c r="N27" s="233"/>
      <c r="O27" s="233"/>
      <c r="P27" s="234"/>
      <c r="Q27" s="235"/>
      <c r="R27" s="58"/>
      <c r="S27" s="17"/>
      <c r="T27" s="17"/>
      <c r="U27" s="4"/>
    </row>
    <row r="28" spans="1:21" ht="18" customHeight="1">
      <c r="A28" s="4"/>
      <c r="B28" s="232" t="s">
        <v>179</v>
      </c>
      <c r="C28" s="232"/>
      <c r="D28" s="232"/>
      <c r="E28" s="232"/>
      <c r="F28" s="232"/>
      <c r="G28" s="232"/>
      <c r="H28" s="232"/>
      <c r="I28" s="232"/>
      <c r="J28" s="132"/>
      <c r="K28" s="132"/>
      <c r="L28" s="132"/>
      <c r="M28" s="233"/>
      <c r="N28" s="233"/>
      <c r="O28" s="233"/>
      <c r="P28" s="234"/>
      <c r="Q28" s="235"/>
      <c r="R28" s="58"/>
      <c r="S28" s="17"/>
      <c r="T28" s="17"/>
      <c r="U28" s="4"/>
    </row>
    <row r="29" spans="1:21" ht="18" customHeight="1">
      <c r="A29" s="4"/>
      <c r="B29" s="251" t="s">
        <v>180</v>
      </c>
      <c r="C29" s="251"/>
      <c r="D29" s="251"/>
      <c r="E29" s="251"/>
      <c r="F29" s="251"/>
      <c r="G29" s="251"/>
      <c r="H29" s="251"/>
      <c r="I29" s="251"/>
      <c r="J29" s="252">
        <f>SUM(J18:L28)</f>
        <v>0</v>
      </c>
      <c r="K29" s="252"/>
      <c r="L29" s="252"/>
      <c r="M29" s="253">
        <f>SUM(M18:O28)</f>
        <v>0</v>
      </c>
      <c r="N29" s="253"/>
      <c r="O29" s="253"/>
      <c r="P29" s="254">
        <f>SUM(P18:Q28)</f>
        <v>0</v>
      </c>
      <c r="Q29" s="255"/>
      <c r="R29" s="59">
        <f>SUM(R18:R28)</f>
        <v>0</v>
      </c>
      <c r="S29" s="18"/>
      <c r="T29" s="18"/>
      <c r="U29" s="4"/>
    </row>
    <row r="30" spans="1:21" ht="18" customHeight="1">
      <c r="A30" s="4"/>
      <c r="B30" s="251" t="s">
        <v>181</v>
      </c>
      <c r="C30" s="251"/>
      <c r="D30" s="251"/>
      <c r="E30" s="251"/>
      <c r="F30" s="251"/>
      <c r="G30" s="251"/>
      <c r="H30" s="251"/>
      <c r="I30" s="251"/>
      <c r="J30" s="256">
        <f>+'Alloc Dates'!L16</f>
        <v>0</v>
      </c>
      <c r="K30" s="256"/>
      <c r="L30" s="256"/>
      <c r="M30" s="257"/>
      <c r="N30" s="257"/>
      <c r="O30" s="257"/>
      <c r="P30" s="257"/>
      <c r="Q30" s="257"/>
      <c r="R30" s="257"/>
      <c r="S30" s="18"/>
      <c r="T30" s="18"/>
      <c r="U30" s="4"/>
    </row>
    <row r="31" spans="1:2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sheetProtection password="F2DC" sheet="1" objects="1" scenarios="1"/>
  <mergeCells count="86">
    <mergeCell ref="B30:I30"/>
    <mergeCell ref="J30:L30"/>
    <mergeCell ref="M30:O30"/>
    <mergeCell ref="P30:R30"/>
    <mergeCell ref="B28:I28"/>
    <mergeCell ref="J28:L28"/>
    <mergeCell ref="M28:O28"/>
    <mergeCell ref="P28:Q28"/>
    <mergeCell ref="B29:I29"/>
    <mergeCell ref="J29:L29"/>
    <mergeCell ref="M29:O29"/>
    <mergeCell ref="P29:Q29"/>
    <mergeCell ref="B26:I26"/>
    <mergeCell ref="J26:L26"/>
    <mergeCell ref="M26:O26"/>
    <mergeCell ref="P26:Q26"/>
    <mergeCell ref="B27:I27"/>
    <mergeCell ref="J27:L27"/>
    <mergeCell ref="M27:O27"/>
    <mergeCell ref="P27:Q27"/>
    <mergeCell ref="B24:I24"/>
    <mergeCell ref="J24:L24"/>
    <mergeCell ref="M24:O24"/>
    <mergeCell ref="P24:Q24"/>
    <mergeCell ref="B25:I25"/>
    <mergeCell ref="J25:L25"/>
    <mergeCell ref="M25:O25"/>
    <mergeCell ref="P25:Q25"/>
    <mergeCell ref="B22:I22"/>
    <mergeCell ref="J22:L22"/>
    <mergeCell ref="M22:O22"/>
    <mergeCell ref="P22:Q22"/>
    <mergeCell ref="B23:I23"/>
    <mergeCell ref="J23:L23"/>
    <mergeCell ref="M23:O23"/>
    <mergeCell ref="P23:Q23"/>
    <mergeCell ref="B20:I20"/>
    <mergeCell ref="J20:L20"/>
    <mergeCell ref="M20:O20"/>
    <mergeCell ref="P20:Q20"/>
    <mergeCell ref="B21:I21"/>
    <mergeCell ref="J21:L21"/>
    <mergeCell ref="M21:O21"/>
    <mergeCell ref="P21:Q21"/>
    <mergeCell ref="S8:T8"/>
    <mergeCell ref="S9:T9"/>
    <mergeCell ref="P14:R15"/>
    <mergeCell ref="S11:T11"/>
    <mergeCell ref="S14:T14"/>
    <mergeCell ref="S15:T15"/>
    <mergeCell ref="B17:T17"/>
    <mergeCell ref="B18:I18"/>
    <mergeCell ref="E11:G11"/>
    <mergeCell ref="J18:L18"/>
    <mergeCell ref="M18:O18"/>
    <mergeCell ref="P16:Q16"/>
    <mergeCell ref="P18:Q18"/>
    <mergeCell ref="B14:I16"/>
    <mergeCell ref="J14:L16"/>
    <mergeCell ref="M14:O16"/>
    <mergeCell ref="I11:K11"/>
    <mergeCell ref="L8:N8"/>
    <mergeCell ref="I9:K9"/>
    <mergeCell ref="L9:N9"/>
    <mergeCell ref="I10:K10"/>
    <mergeCell ref="L10:N10"/>
    <mergeCell ref="B10:D10"/>
    <mergeCell ref="P11:R11"/>
    <mergeCell ref="E10:G10"/>
    <mergeCell ref="B11:D11"/>
    <mergeCell ref="L11:N11"/>
    <mergeCell ref="E8:G8"/>
    <mergeCell ref="P8:R8"/>
    <mergeCell ref="P9:R9"/>
    <mergeCell ref="E9:G9"/>
    <mergeCell ref="I8:K8"/>
    <mergeCell ref="B19:I19"/>
    <mergeCell ref="J19:L19"/>
    <mergeCell ref="M19:O19"/>
    <mergeCell ref="P19:Q19"/>
    <mergeCell ref="B2:T2"/>
    <mergeCell ref="B3:T3"/>
    <mergeCell ref="B4:T4"/>
    <mergeCell ref="B6:T6"/>
    <mergeCell ref="B8:D8"/>
    <mergeCell ref="B9:D9"/>
  </mergeCells>
  <printOptions horizontalCentered="1"/>
  <pageMargins left="0.5" right="0.5" top="0.5" bottom="0.5" header="0.5" footer="0.5"/>
  <pageSetup horizontalDpi="600" verticalDpi="600" orientation="portrait" scale="75" r:id="rId2"/>
  <headerFooter alignWithMargins="0">
    <oddHeader>&amp;R&amp;"Arial,Italic"page 5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34"/>
  <sheetViews>
    <sheetView showGridLines="0" showRowColHeaders="0" zoomScalePageLayoutView="0" workbookViewId="0" topLeftCell="A1">
      <selection activeCell="B2" sqref="B2:R2"/>
    </sheetView>
  </sheetViews>
  <sheetFormatPr defaultColWidth="0" defaultRowHeight="13.5" zeroHeight="1"/>
  <cols>
    <col min="1" max="1" width="5.57421875" style="0" customWidth="1"/>
    <col min="2" max="2" width="1.57421875" style="0" customWidth="1"/>
    <col min="3" max="7" width="6.140625" style="0" customWidth="1"/>
    <col min="8" max="10" width="4.7109375" style="0" customWidth="1"/>
    <col min="11" max="17" width="6.00390625" style="0" customWidth="1"/>
    <col min="18" max="18" width="1.57421875" style="0" customWidth="1"/>
    <col min="19" max="19" width="5.57421875" style="0" customWidth="1"/>
    <col min="20" max="16384" width="0" style="0" hidden="1" customWidth="1"/>
  </cols>
  <sheetData>
    <row r="1" spans="1:19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4"/>
      <c r="B2" s="162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"/>
    </row>
    <row r="3" spans="1:19" ht="15.75">
      <c r="A3" s="4"/>
      <c r="B3" s="162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4"/>
    </row>
    <row r="4" spans="1:19" ht="15.75">
      <c r="A4" s="4"/>
      <c r="B4" s="162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4"/>
    </row>
    <row r="5" spans="1:19" ht="15.75">
      <c r="A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S5" s="4"/>
    </row>
    <row r="6" spans="1:19" ht="15.75">
      <c r="A6" s="4"/>
      <c r="B6" s="162" t="s">
        <v>216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4"/>
    </row>
    <row r="7" spans="1:19" ht="13.5">
      <c r="A7" s="4"/>
      <c r="S7" s="4"/>
    </row>
    <row r="8" spans="1:19" ht="19.5" customHeight="1">
      <c r="A8" s="4"/>
      <c r="C8" s="258" t="s">
        <v>217</v>
      </c>
      <c r="D8" s="258"/>
      <c r="E8" s="258"/>
      <c r="F8" s="258"/>
      <c r="G8" s="258"/>
      <c r="H8" s="259" t="str">
        <f>IF(District!B8="","district",District!B8)</f>
        <v>district</v>
      </c>
      <c r="I8" s="259"/>
      <c r="J8" s="259"/>
      <c r="K8" s="225" t="s">
        <v>253</v>
      </c>
      <c r="L8" s="225"/>
      <c r="M8" s="225"/>
      <c r="N8" s="225"/>
      <c r="O8" s="225"/>
      <c r="P8" s="225"/>
      <c r="Q8" s="225"/>
      <c r="R8" s="24"/>
      <c r="S8" s="4"/>
    </row>
    <row r="9" spans="1:19" ht="19.5" customHeight="1">
      <c r="A9" s="4"/>
      <c r="C9" s="225" t="s">
        <v>265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4"/>
      <c r="S9" s="4"/>
    </row>
    <row r="10" spans="1:19" ht="19.5" customHeight="1">
      <c r="A10" s="4"/>
      <c r="C10" s="225" t="s">
        <v>266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4"/>
      <c r="S10" s="4"/>
    </row>
    <row r="11" spans="1:19" ht="19.5" customHeight="1">
      <c r="A11" s="4"/>
      <c r="C11" s="258" t="s">
        <v>298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3"/>
      <c r="S11" s="4"/>
    </row>
    <row r="12" spans="1:19" ht="19.5" customHeight="1">
      <c r="A12" s="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4"/>
      <c r="S12" s="4"/>
    </row>
    <row r="13" spans="1:19" ht="19.5" customHeight="1">
      <c r="A13" s="4"/>
      <c r="C13" s="225" t="s">
        <v>264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4"/>
      <c r="S13" s="4"/>
    </row>
    <row r="14" spans="1:19" ht="19.5" customHeight="1">
      <c r="A14" s="4"/>
      <c r="C14" s="225" t="s">
        <v>254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4"/>
      <c r="S14" s="4"/>
    </row>
    <row r="15" spans="1:19" ht="19.5" customHeight="1">
      <c r="A15" s="4"/>
      <c r="C15" s="225" t="s">
        <v>255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4"/>
      <c r="S15" s="4"/>
    </row>
    <row r="16" spans="1:19" ht="19.5" customHeight="1">
      <c r="A16" s="4"/>
      <c r="C16" s="225" t="s">
        <v>256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4"/>
      <c r="S16" s="4"/>
    </row>
    <row r="17" spans="1:19" ht="19.5" customHeight="1">
      <c r="A17" s="4"/>
      <c r="C17" s="224" t="s">
        <v>299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4"/>
      <c r="S17" s="4"/>
    </row>
    <row r="18" spans="1:19" ht="19.5" customHeight="1">
      <c r="A18" s="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4"/>
      <c r="S18" s="4"/>
    </row>
    <row r="19" spans="1:19" ht="19.5" customHeight="1">
      <c r="A19" s="4"/>
      <c r="C19" s="225" t="s">
        <v>257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4"/>
      <c r="S19" s="4"/>
    </row>
    <row r="20" spans="1:19" ht="19.5" customHeight="1">
      <c r="A20" s="4"/>
      <c r="C20" s="225" t="s">
        <v>258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4"/>
      <c r="S20" s="4"/>
    </row>
    <row r="21" spans="1:19" ht="19.5" customHeight="1">
      <c r="A21" s="4"/>
      <c r="C21" s="224" t="s">
        <v>300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4"/>
      <c r="S21" s="4"/>
    </row>
    <row r="22" spans="1:19" ht="19.5" customHeight="1">
      <c r="A22" s="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4"/>
      <c r="S22" s="4"/>
    </row>
    <row r="23" spans="1:19" ht="19.5" customHeight="1">
      <c r="A23" s="4"/>
      <c r="C23" s="225" t="s">
        <v>259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4"/>
      <c r="S23" s="4"/>
    </row>
    <row r="24" spans="1:19" ht="19.5" customHeight="1">
      <c r="A24" s="4"/>
      <c r="C24" s="225" t="s">
        <v>260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4"/>
      <c r="S24" s="4"/>
    </row>
    <row r="25" spans="1:19" ht="19.5" customHeight="1">
      <c r="A25" s="4"/>
      <c r="C25" s="224" t="s">
        <v>261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4"/>
      <c r="S25" s="4"/>
    </row>
    <row r="26" spans="1:19" ht="19.5" customHeight="1">
      <c r="A26" s="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4"/>
      <c r="S26" s="4"/>
    </row>
    <row r="27" spans="1:19" ht="19.5" customHeight="1">
      <c r="A27" s="4"/>
      <c r="C27" s="225" t="s">
        <v>262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4"/>
      <c r="S27" s="4"/>
    </row>
    <row r="28" spans="1:19" ht="19.5" customHeight="1">
      <c r="A28" s="4"/>
      <c r="C28" s="224" t="s">
        <v>263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4"/>
      <c r="S28" s="4"/>
    </row>
    <row r="29" spans="1:19" ht="18" customHeight="1">
      <c r="A29" s="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4"/>
      <c r="S29" s="4"/>
    </row>
    <row r="30" spans="1:19" ht="18" customHeight="1">
      <c r="A30" s="4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4"/>
      <c r="S30" s="4"/>
    </row>
    <row r="31" spans="1:19" ht="18" customHeight="1" thickBot="1">
      <c r="A31" s="4"/>
      <c r="C31" s="21"/>
      <c r="D31" s="221">
        <f>IF(District!D17="","",+District!D17)</f>
      </c>
      <c r="E31" s="222"/>
      <c r="F31" s="222"/>
      <c r="G31" s="222"/>
      <c r="H31" s="222"/>
      <c r="I31" s="222"/>
      <c r="J31" s="222"/>
      <c r="N31" s="223">
        <f>IF(District!E11="","",District!E11)</f>
      </c>
      <c r="O31" s="223"/>
      <c r="P31" s="223"/>
      <c r="Q31" s="19"/>
      <c r="S31" s="4"/>
    </row>
    <row r="32" spans="1:19" ht="18" customHeight="1">
      <c r="A32" s="4"/>
      <c r="C32" s="19"/>
      <c r="D32" s="216" t="s">
        <v>218</v>
      </c>
      <c r="E32" s="217"/>
      <c r="F32" s="217"/>
      <c r="G32" s="217"/>
      <c r="H32" s="217"/>
      <c r="I32" s="217"/>
      <c r="J32" s="217"/>
      <c r="N32" s="218" t="s">
        <v>219</v>
      </c>
      <c r="O32" s="218"/>
      <c r="P32" s="218"/>
      <c r="Q32" s="19"/>
      <c r="S32" s="4"/>
    </row>
    <row r="33" spans="1:19" ht="13.5">
      <c r="A33" s="4"/>
      <c r="S33" s="4"/>
    </row>
    <row r="34" spans="1:19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sheetProtection password="F2DC" sheet="1" objects="1" scenarios="1"/>
  <mergeCells count="33">
    <mergeCell ref="K8:Q8"/>
    <mergeCell ref="C15:Q15"/>
    <mergeCell ref="C10:Q10"/>
    <mergeCell ref="C11:Q11"/>
    <mergeCell ref="C12:Q12"/>
    <mergeCell ref="C8:G8"/>
    <mergeCell ref="H8:J8"/>
    <mergeCell ref="C9:Q9"/>
    <mergeCell ref="C21:Q21"/>
    <mergeCell ref="C16:Q16"/>
    <mergeCell ref="C17:Q17"/>
    <mergeCell ref="C18:Q18"/>
    <mergeCell ref="C13:Q13"/>
    <mergeCell ref="C14:Q14"/>
    <mergeCell ref="B2:R2"/>
    <mergeCell ref="B3:R3"/>
    <mergeCell ref="B4:R4"/>
    <mergeCell ref="B6:R6"/>
    <mergeCell ref="C25:Q25"/>
    <mergeCell ref="C22:Q22"/>
    <mergeCell ref="C23:Q23"/>
    <mergeCell ref="C24:Q24"/>
    <mergeCell ref="C19:Q19"/>
    <mergeCell ref="C20:Q20"/>
    <mergeCell ref="D32:J32"/>
    <mergeCell ref="C26:Q26"/>
    <mergeCell ref="C27:Q27"/>
    <mergeCell ref="C29:Q29"/>
    <mergeCell ref="D31:J31"/>
    <mergeCell ref="N31:P31"/>
    <mergeCell ref="N32:P32"/>
    <mergeCell ref="C28:Q28"/>
    <mergeCell ref="C30:Q30"/>
  </mergeCells>
  <printOptions horizontalCentered="1"/>
  <pageMargins left="0.5" right="0.5" top="0.5" bottom="0.5" header="0.5" footer="0.5"/>
  <pageSetup horizontalDpi="600" verticalDpi="600" orientation="portrait" scale="75" r:id="rId2"/>
  <headerFooter alignWithMargins="0">
    <oddHeader>&amp;R&amp;"Arial,Italic"page 6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 ADM-04-Attachment 2</dc:title>
  <dc:subject/>
  <dc:creator>New York State Office of Temporary and Disability Assistance</dc:creator>
  <cp:keywords/>
  <dc:description/>
  <cp:lastModifiedBy>Pierce, Jonathan (OTDA)</cp:lastModifiedBy>
  <cp:lastPrinted>2007-06-14T19:46:29Z</cp:lastPrinted>
  <dcterms:created xsi:type="dcterms:W3CDTF">2007-04-10T14:44:24Z</dcterms:created>
  <dcterms:modified xsi:type="dcterms:W3CDTF">2022-02-16T21:45:17Z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