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ysemail-my.sharepoint.com/personal/nastassia_wescott_otda_ny_gov/Documents/Desktop/Forms IFB Docs for Posting 10-15-24/"/>
    </mc:Choice>
  </mc:AlternateContent>
  <xr:revisionPtr revIDLastSave="1" documentId="13_ncr:1_{2978102D-928C-410C-8FFF-A8150398D1A6}" xr6:coauthVersionLast="47" xr6:coauthVersionMax="47" xr10:uidLastSave="{1013C21E-C5C8-4B7F-BC11-733B03E679BC}"/>
  <bookViews>
    <workbookView xWindow="-110" yWindow="-110" windowWidth="19420" windowHeight="10420" xr2:uid="{AA98F4AE-9178-4E6A-AC02-0F870240C318}"/>
  </bookViews>
  <sheets>
    <sheet name="Instructions" sheetId="1" r:id="rId1"/>
    <sheet name="Lot 1" sheetId="22" r:id="rId2"/>
    <sheet name="Lot 2" sheetId="23" r:id="rId3"/>
    <sheet name="Lot 3" sheetId="24" r:id="rId4"/>
    <sheet name="Bid Totals" sheetId="5" r:id="rId5"/>
    <sheet name="Yes-No" sheetId="21" state="hidden" r:id="rId6"/>
  </sheets>
  <definedNames>
    <definedName name="_xlnm.Print_Area" localSheetId="0">Instructions!$A$1:$A$20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7" i="24" l="1"/>
  <c r="D68" i="24" s="1"/>
  <c r="D23" i="22"/>
  <c r="D24" i="22" s="1"/>
  <c r="G19" i="22"/>
  <c r="G18" i="22"/>
  <c r="G17" i="22"/>
  <c r="G10" i="22"/>
  <c r="G11" i="22"/>
  <c r="G9" i="22"/>
  <c r="C59" i="24"/>
  <c r="C53" i="24"/>
  <c r="C45" i="24"/>
  <c r="C39" i="24"/>
  <c r="C31" i="24"/>
  <c r="C25" i="24"/>
  <c r="C19" i="24"/>
  <c r="C13" i="24"/>
  <c r="C15" i="22"/>
  <c r="C7" i="22"/>
  <c r="C7" i="24"/>
  <c r="C27" i="23"/>
  <c r="C13" i="23"/>
  <c r="C21" i="23"/>
  <c r="C7" i="23"/>
  <c r="D63" i="24"/>
  <c r="D62" i="24"/>
  <c r="D61" i="24"/>
  <c r="D57" i="24"/>
  <c r="D56" i="24"/>
  <c r="D55" i="24"/>
  <c r="D49" i="24"/>
  <c r="D48" i="24"/>
  <c r="D47" i="24"/>
  <c r="D43" i="24"/>
  <c r="D42" i="24"/>
  <c r="D41" i="24"/>
  <c r="D33" i="24"/>
  <c r="D35" i="24"/>
  <c r="D34" i="24"/>
  <c r="D29" i="24"/>
  <c r="D28" i="24"/>
  <c r="D27" i="24"/>
  <c r="D23" i="24"/>
  <c r="D22" i="24"/>
  <c r="D21" i="24"/>
  <c r="D17" i="24"/>
  <c r="D16" i="24"/>
  <c r="D15" i="24"/>
  <c r="D11" i="24"/>
  <c r="D10" i="24"/>
  <c r="D9" i="24"/>
  <c r="D31" i="23"/>
  <c r="D30" i="23"/>
  <c r="D29" i="23"/>
  <c r="D25" i="23"/>
  <c r="D24" i="23"/>
  <c r="D23" i="23"/>
  <c r="D17" i="23"/>
  <c r="D16" i="23"/>
  <c r="D15" i="23"/>
  <c r="D11" i="23"/>
  <c r="D10" i="23"/>
  <c r="D9" i="23"/>
  <c r="F19" i="22"/>
  <c r="F18" i="22"/>
  <c r="F17" i="22"/>
  <c r="F11" i="22"/>
  <c r="F10" i="22"/>
  <c r="F9" i="22"/>
  <c r="F63" i="24" l="1"/>
  <c r="F62" i="24"/>
  <c r="F61" i="24"/>
  <c r="F57" i="24"/>
  <c r="F56" i="24"/>
  <c r="F55" i="24"/>
  <c r="F49" i="24"/>
  <c r="F48" i="24"/>
  <c r="F47" i="24"/>
  <c r="F43" i="24"/>
  <c r="F42" i="24"/>
  <c r="F41" i="24"/>
  <c r="F35" i="24"/>
  <c r="F34" i="24"/>
  <c r="F33" i="24"/>
  <c r="F28" i="24"/>
  <c r="F29" i="24"/>
  <c r="F27" i="24"/>
  <c r="F22" i="24"/>
  <c r="F23" i="24"/>
  <c r="F21" i="24"/>
  <c r="F16" i="24"/>
  <c r="F17" i="24"/>
  <c r="F15" i="24"/>
  <c r="F16" i="23"/>
  <c r="F17" i="23"/>
  <c r="F15" i="23"/>
  <c r="F11" i="24"/>
  <c r="F10" i="24"/>
  <c r="F9" i="24"/>
  <c r="F31" i="23"/>
  <c r="F30" i="23"/>
  <c r="F29" i="23"/>
  <c r="F25" i="23"/>
  <c r="F24" i="23"/>
  <c r="F23" i="23"/>
  <c r="F11" i="23"/>
  <c r="F10" i="23"/>
  <c r="F9" i="23"/>
  <c r="F50" i="24" l="1"/>
  <c r="F32" i="23"/>
  <c r="F36" i="24"/>
  <c r="F64" i="24"/>
  <c r="F18" i="23"/>
  <c r="H19" i="22"/>
  <c r="J19" i="22" s="1"/>
  <c r="H11" i="22"/>
  <c r="J11" i="22" s="1"/>
  <c r="H10" i="22"/>
  <c r="J10" i="22" s="1"/>
  <c r="H9" i="22"/>
  <c r="J9" i="22" s="1"/>
  <c r="H17" i="22"/>
  <c r="J17" i="22" s="1"/>
  <c r="H18" i="22"/>
  <c r="J18" i="22" s="1"/>
  <c r="B70" i="24" l="1"/>
  <c r="B34" i="23"/>
  <c r="B6" i="5" s="1"/>
  <c r="C6" i="5" s="1"/>
  <c r="J12" i="22"/>
  <c r="J20" i="22"/>
  <c r="B26" i="22" l="1"/>
  <c r="B5" i="5"/>
  <c r="C5" i="5" s="1"/>
  <c r="B7" i="5"/>
  <c r="C7" i="5" s="1"/>
  <c r="C10" i="5" l="1"/>
  <c r="B10" i="5"/>
</calcChain>
</file>

<file path=xl/sharedStrings.xml><?xml version="1.0" encoding="utf-8"?>
<sst xmlns="http://schemas.openxmlformats.org/spreadsheetml/2006/main" count="248" uniqueCount="96">
  <si>
    <t>Forms Production and Delivery IFB Appendix P</t>
  </si>
  <si>
    <t>Instructions</t>
  </si>
  <si>
    <t>General Instructions:</t>
  </si>
  <si>
    <t>1. All Offerors are required to use the spreadsheets on the following tabs to submit their Bid pricing.  See further details below.</t>
  </si>
  <si>
    <t>4.  Offerors will be able to enter information only in the intended pricing cells.  Offerors must not make any changes to additional cells.  Doing so may result in disqualification.</t>
  </si>
  <si>
    <t>7.  Any questions related to Appendix P must be submitted in writing during the Question and Answer period.</t>
  </si>
  <si>
    <t>Lots 1-3 Tabs:</t>
  </si>
  <si>
    <t>Bid Totals Tab:</t>
  </si>
  <si>
    <t>Lot 1 - Dry Snap Books</t>
  </si>
  <si>
    <t>Lot Bid (Yes/No) - Use the drop-down below to indicate if bidding on this lot.  If you select "No" then zeros will auto-populate and "No Bid" will appear.</t>
  </si>
  <si>
    <t>Yes</t>
  </si>
  <si>
    <t>Deliverable 1 - Upright Dry Snap Books</t>
  </si>
  <si>
    <t>1a: Upright 8 ½" x 11"</t>
  </si>
  <si>
    <t>Estimated Annual Quantity:</t>
  </si>
  <si>
    <t>Unit Order</t>
  </si>
  <si>
    <t>Additional Sheet Price
Per Thousand (M)</t>
  </si>
  <si>
    <t>Estimated # of Base Orders</t>
  </si>
  <si>
    <t>Estimated # of Additional Sheets</t>
  </si>
  <si>
    <t>Base Price</t>
  </si>
  <si>
    <t>Add'l Sheet Price</t>
  </si>
  <si>
    <t>Price Per M</t>
  </si>
  <si>
    <t>Estimated Order Quantity</t>
  </si>
  <si>
    <t>Estimated Annual Total</t>
  </si>
  <si>
    <t>0 - 100,000</t>
  </si>
  <si>
    <t>100,001 - 300,000</t>
  </si>
  <si>
    <t>300,001 +</t>
  </si>
  <si>
    <t xml:space="preserve">Subtotal - Deliverables 1  </t>
  </si>
  <si>
    <t>Deliverable 2 - Oblong Dry Snap Books</t>
  </si>
  <si>
    <t>2a. Oblong 11" x 8 ½"</t>
  </si>
  <si>
    <t xml:space="preserve">Subtotal - Deliverables 2 </t>
  </si>
  <si>
    <t>Lot 1 Total</t>
  </si>
  <si>
    <t>Lot 2 - Carbonless Snap Set Forms</t>
  </si>
  <si>
    <t>Deliverable 1: Two Part Set</t>
  </si>
  <si>
    <t>1a.  8 ½" x 11" Plus Stub</t>
  </si>
  <si>
    <t>Unit Order Price 
Per Thousand (M)</t>
  </si>
  <si>
    <t>Estimated # of Orders</t>
  </si>
  <si>
    <t>1b.  8 ½" x 14" Plus Stub</t>
  </si>
  <si>
    <t xml:space="preserve">Subtotal - Deliverable 1 </t>
  </si>
  <si>
    <t>Deliverable 2: Three Part Set</t>
  </si>
  <si>
    <t xml:space="preserve">2a. 11” x 8 ½" Overall </t>
  </si>
  <si>
    <t>2b.  8 ½" x 14" Plus Stub</t>
  </si>
  <si>
    <t>Subtotal - Deliverable 2</t>
  </si>
  <si>
    <t xml:space="preserve">Subtotal - Deliverable 3 </t>
  </si>
  <si>
    <t>Lot 2 Total</t>
  </si>
  <si>
    <t xml:space="preserve">Lot 3 - Continuous Pinfeed Forms </t>
  </si>
  <si>
    <t xml:space="preserve">Deliverable 1: One Part Continuous Pinfeed Forms </t>
  </si>
  <si>
    <t xml:space="preserve">1a.  9 ½" x 4" Overall </t>
  </si>
  <si>
    <t>1c. 14 7/8” x 11” Overall White w/ 3 colors face, 2 colors back</t>
  </si>
  <si>
    <t>1d.  14 7/8” x 11” Overall White w/ 2 colors face, 2 colors back</t>
  </si>
  <si>
    <t>1e.  14 7/8” x 11” Overall White w/ 2 colors face only</t>
  </si>
  <si>
    <t>Subtotal - Deliverable 1</t>
  </si>
  <si>
    <t>Deliverable 2: Two Part Carbonless Continuous Pinfeed Forms</t>
  </si>
  <si>
    <t>2a. 14 7/8” x 11” Overall</t>
  </si>
  <si>
    <t>2b. 14 7/8” x 11” Plus Stub Overall</t>
  </si>
  <si>
    <t>Deliverable 3: Four Part Carbonless Continuous Pinfeed Forms</t>
  </si>
  <si>
    <t>3a. 9 1/2” x 11” Overall</t>
  </si>
  <si>
    <t>3b. 14 7/8” x 11” Plus Stub</t>
  </si>
  <si>
    <t>Lot 3 Total</t>
  </si>
  <si>
    <t>Bid Totals</t>
  </si>
  <si>
    <t>Lots</t>
  </si>
  <si>
    <t xml:space="preserve">Annual Lot Bid Totals </t>
  </si>
  <si>
    <t>Five Year Lot Bid Totals</t>
  </si>
  <si>
    <t xml:space="preserve">Lot 1 </t>
  </si>
  <si>
    <t>Lot 2</t>
  </si>
  <si>
    <t>Lot 3</t>
  </si>
  <si>
    <t>Totals All Lots</t>
  </si>
  <si>
    <t xml:space="preserve">Offeror Name: </t>
  </si>
  <si>
    <t xml:space="preserve">Offeror Address: </t>
  </si>
  <si>
    <t>Authorized Signatory Name:</t>
  </si>
  <si>
    <t>Phone Number:</t>
  </si>
  <si>
    <t xml:space="preserve">Email: </t>
  </si>
  <si>
    <t>Date:</t>
  </si>
  <si>
    <t>Authorized Signature:</t>
  </si>
  <si>
    <t>*SIGNATURE OF AN OFFICIAL AUTHORIZED TO BIND THE BID</t>
  </si>
  <si>
    <t>No</t>
  </si>
  <si>
    <t>All Offerors will indicate which Lots they will be bidding on by using the drop-down box beneath the Lot tab header to select "Yes" or "No." Lots with "No" selected will not be considered, regardless of other Lot tab entries.</t>
  </si>
  <si>
    <t>Lot 2 - Carbonless Snap Set Forms: Enter the bid amount under "Unit Order Price" Per Thousand (M) in Column B for the "Unit Order" range identified in Column A.</t>
  </si>
  <si>
    <t>Lines 13-19: Provide Offeror's name, address, authorized signatory's name, phone number, email, date, and authorized signature.</t>
  </si>
  <si>
    <t>6. The deliverable unit prices are to be all-inclusive of costs, including but not limited to: administrative costs, backup plan for continuity of operations, materials, printing, assembly, packaging, samples, shipping and delivery.</t>
  </si>
  <si>
    <t>Unit Order Price
(Per M)</t>
  </si>
  <si>
    <t>Estimated Total</t>
  </si>
  <si>
    <t>Subtotal - Additional Pricing</t>
  </si>
  <si>
    <t>ADDITIONAL PRICING 
(Per Sheet)</t>
  </si>
  <si>
    <t>0 - 25,000</t>
  </si>
  <si>
    <t>25,001 - 50,000</t>
  </si>
  <si>
    <t>50,001 +</t>
  </si>
  <si>
    <t>Each additional ink color (1 or 2 sides)</t>
  </si>
  <si>
    <t>Unit Order Price 
(Base Order 2 Sheets/2 Colors)
Per Thousand (M)</t>
  </si>
  <si>
    <t>Estimated  Quantity</t>
  </si>
  <si>
    <t>8.  Projected volumes are based on historic volumes only, they are not a guarantee of future need.</t>
  </si>
  <si>
    <t xml:space="preserve">1b. 14 7/8” x 11” Overall Pink </t>
  </si>
  <si>
    <t>Lot 1 - Dry Snap Books: Enter the deliverable's Base bid amount under "Unit Order Price" Per Thousand (M) in Column B, and the Addition Sheet bid amount under "Additional Sheet Price" Per Thousand (M) in Column C, for the "Unit Order" range identified in Column A.  Enter the "Unit Order Price" Per Thousand (M) Per Sheet for each additional ink color.</t>
  </si>
  <si>
    <t>Lot 3 - Continuous Pinfeed Forms: Enter the bid amount under "Unit Order Price" Per Thousand (M) in Column B for the "Unit Order" range identified in Column A. Enter the "Unit Order Price" Per Thousand (M) Per Sheet for each additional ink color.</t>
  </si>
  <si>
    <r>
      <t xml:space="preserve">2. Offerors must submit hardcopy versions of the pricing sheets with </t>
    </r>
    <r>
      <rPr>
        <b/>
        <sz val="12"/>
        <rFont val="Arial"/>
        <family val="2"/>
      </rPr>
      <t>handwritten signatures</t>
    </r>
    <r>
      <rPr>
        <sz val="12"/>
        <rFont val="Arial"/>
        <family val="2"/>
      </rPr>
      <t>, as well as, unsigned electronic versions in Excel.</t>
    </r>
  </si>
  <si>
    <r>
      <t xml:space="preserve">3.  Offerors must provide pricing for all requested items per Lot tab.  Enter proposed unit costs rounded to the second decimal in yellow cells.  If a company intends to bid "0" for a particular item, the "0" must be entered.  </t>
    </r>
    <r>
      <rPr>
        <b/>
        <sz val="12"/>
        <rFont val="Arial"/>
        <family val="2"/>
      </rPr>
      <t>Do not leave any fillable (yellow) cells blank.</t>
    </r>
  </si>
  <si>
    <t>5. Upon written request, pricing shall be subject to an increase or decrease consistent with the percentage change in the Consumer Price Index (CPI-U) for the twelve (12) month period ending 3 months prior to the expiration date (for example, a Contract ending in March, the lookback period shall be the preceding 12 months of January-December).  Such adjustments will be limited to no more than 3% per contract year.  CPI-U means the annual rate of increase in the US City Average Index for all urban consumers (CPI-U) for the category of all items before seasonal adjustments, as reported by the U S. Department of Labor, Bureau of Labor Statistics. CPI-U adjustments are not reflected in the bid totals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</si>
</sst>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_(* #,##0_);_(* \(#,##0\);_(* &quot;-&quot;??_);_(@_)"/>
  </numFmts>
  <fonts count="12" x14ac:knownFonts="1">
    <font>
      <sz val="11"/>
      <color theme="1"/>
      <name val="Calibri"/>
      <family val="2"/>
      <scheme val="minor"/>
    </font>
    <font>
      <sz val="11"/>
      <color theme="1"/>
      <name val="Arial"/>
      <family val="2"/>
    </font>
    <font>
      <sz val="10"/>
      <name val="Arial"/>
      <family val="2"/>
    </font>
    <font>
      <sz val="18"/>
      <color theme="1"/>
      <name val="Arial"/>
      <family val="2"/>
    </font>
    <font>
      <sz val="18"/>
      <name val="Arial"/>
      <family val="2"/>
    </font>
    <font>
      <sz val="11"/>
      <color rgb="FFFF0000"/>
      <name val="Arial"/>
      <family val="2"/>
    </font>
    <font>
      <sz val="12"/>
      <color theme="1"/>
      <name val="Arial"/>
      <family val="2"/>
    </font>
    <font>
      <b/>
      <sz val="12"/>
      <color theme="1"/>
      <name val="Arial"/>
      <family val="2"/>
    </font>
    <font>
      <sz val="11"/>
      <color theme="1"/>
      <name val="Calibri"/>
      <family val="2"/>
      <scheme val="minor"/>
    </font>
    <font>
      <b/>
      <sz val="12"/>
      <name val="Arial"/>
      <family val="2"/>
    </font>
    <font>
      <sz val="12"/>
      <name val="Arial"/>
      <family val="2"/>
    </font>
    <font>
      <sz val="12"/>
      <color theme="1"/>
      <name val="Segoe UI"/>
      <family val="2"/>
    </font>
  </fonts>
  <fills count="6">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indexed="6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2" fillId="0" borderId="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98">
    <xf numFmtId="0" fontId="0" fillId="0" borderId="0" xfId="0"/>
    <xf numFmtId="0" fontId="6" fillId="0" borderId="0" xfId="0" applyFont="1"/>
    <xf numFmtId="0" fontId="7" fillId="0" borderId="0" xfId="0" applyFont="1"/>
    <xf numFmtId="0" fontId="1" fillId="0" borderId="0" xfId="0" applyFont="1" applyAlignment="1" applyProtection="1">
      <alignment vertical="center"/>
    </xf>
    <xf numFmtId="0" fontId="9" fillId="4" borderId="12" xfId="0" applyFont="1" applyFill="1" applyBorder="1" applyAlignment="1" applyProtection="1">
      <alignment horizontal="left" vertical="center" wrapText="1"/>
    </xf>
    <xf numFmtId="0" fontId="9" fillId="4" borderId="12" xfId="0" applyFont="1" applyFill="1" applyBorder="1" applyAlignment="1" applyProtection="1">
      <alignment horizontal="centerContinuous" vertical="center" wrapText="1"/>
    </xf>
    <xf numFmtId="0" fontId="9" fillId="4" borderId="27" xfId="0" applyFont="1" applyFill="1" applyBorder="1" applyAlignment="1" applyProtection="1">
      <alignment horizontal="centerContinuous" vertical="center" wrapText="1"/>
    </xf>
    <xf numFmtId="0" fontId="7" fillId="3" borderId="11" xfId="0" applyFont="1" applyFill="1" applyBorder="1" applyAlignment="1" applyProtection="1">
      <alignment vertical="center"/>
    </xf>
    <xf numFmtId="164" fontId="7" fillId="3" borderId="10" xfId="0" applyNumberFormat="1" applyFont="1" applyFill="1" applyBorder="1" applyAlignment="1" applyProtection="1">
      <alignment horizontal="center" vertical="center"/>
    </xf>
    <xf numFmtId="0" fontId="1" fillId="0" borderId="0" xfId="0" applyFont="1" applyFill="1" applyAlignment="1" applyProtection="1">
      <alignment vertical="center"/>
    </xf>
    <xf numFmtId="165" fontId="1" fillId="0" borderId="0" xfId="4" applyNumberFormat="1" applyFont="1" applyAlignment="1" applyProtection="1">
      <alignment vertical="center"/>
    </xf>
    <xf numFmtId="0" fontId="3" fillId="5" borderId="0" xfId="0" applyFont="1" applyFill="1" applyAlignment="1">
      <alignment vertical="center"/>
    </xf>
    <xf numFmtId="0" fontId="1" fillId="5" borderId="0" xfId="0" applyFont="1" applyFill="1" applyAlignment="1">
      <alignment vertical="center"/>
    </xf>
    <xf numFmtId="0" fontId="4" fillId="5" borderId="0" xfId="0" applyFont="1" applyFill="1" applyBorder="1" applyAlignment="1">
      <alignment vertical="center" wrapText="1"/>
    </xf>
    <xf numFmtId="0" fontId="1" fillId="5" borderId="0" xfId="0" applyFont="1" applyFill="1" applyAlignment="1"/>
    <xf numFmtId="0" fontId="5" fillId="5" borderId="0" xfId="0" applyFont="1" applyFill="1" applyAlignment="1">
      <alignment vertical="center"/>
    </xf>
    <xf numFmtId="0" fontId="9" fillId="5" borderId="5" xfId="0" applyFont="1" applyFill="1" applyBorder="1" applyAlignment="1">
      <alignment vertical="center" wrapText="1"/>
    </xf>
    <xf numFmtId="0" fontId="10" fillId="5" borderId="6" xfId="0" applyFont="1" applyFill="1" applyBorder="1" applyAlignment="1">
      <alignment vertical="center" wrapText="1"/>
    </xf>
    <xf numFmtId="0" fontId="10" fillId="5" borderId="6" xfId="1" applyFont="1" applyFill="1" applyBorder="1" applyAlignment="1">
      <alignment vertical="center" wrapText="1"/>
    </xf>
    <xf numFmtId="0" fontId="10" fillId="5" borderId="6" xfId="1" applyFont="1" applyFill="1" applyBorder="1" applyAlignment="1">
      <alignment horizontal="left" vertical="center" wrapText="1"/>
    </xf>
    <xf numFmtId="0" fontId="9" fillId="5" borderId="6" xfId="0" applyFont="1" applyFill="1" applyBorder="1" applyAlignment="1"/>
    <xf numFmtId="0" fontId="10" fillId="5" borderId="7" xfId="0" applyFont="1" applyFill="1" applyBorder="1" applyAlignment="1">
      <alignment vertical="center" wrapText="1"/>
    </xf>
    <xf numFmtId="0" fontId="3" fillId="0" borderId="0" xfId="0" applyFont="1" applyAlignment="1" applyProtection="1">
      <alignment vertical="center"/>
    </xf>
    <xf numFmtId="0" fontId="4" fillId="0" borderId="0" xfId="0" applyFont="1" applyAlignment="1" applyProtection="1">
      <alignment vertical="center"/>
    </xf>
    <xf numFmtId="0" fontId="7" fillId="0" borderId="1" xfId="0" applyFont="1" applyBorder="1" applyAlignment="1" applyProtection="1">
      <alignment wrapText="1"/>
    </xf>
    <xf numFmtId="0" fontId="6" fillId="0" borderId="0" xfId="0" applyFont="1" applyAlignment="1" applyProtection="1">
      <alignment vertical="center"/>
    </xf>
    <xf numFmtId="0" fontId="6" fillId="2" borderId="9" xfId="0" applyFont="1" applyFill="1" applyBorder="1" applyProtection="1">
      <protection locked="0"/>
    </xf>
    <xf numFmtId="0" fontId="9" fillId="4" borderId="13" xfId="0" applyFont="1" applyFill="1" applyBorder="1" applyAlignment="1" applyProtection="1">
      <alignment horizontal="left" vertical="center"/>
    </xf>
    <xf numFmtId="0" fontId="6" fillId="4" borderId="12" xfId="0" applyFont="1" applyFill="1" applyBorder="1" applyAlignment="1" applyProtection="1">
      <alignment horizontal="centerContinuous" vertical="center" wrapText="1"/>
    </xf>
    <xf numFmtId="0" fontId="7" fillId="4" borderId="22" xfId="0" applyFont="1" applyFill="1" applyBorder="1" applyAlignment="1" applyProtection="1">
      <alignment horizontal="centerContinuous" vertical="center"/>
    </xf>
    <xf numFmtId="0" fontId="6" fillId="4" borderId="1" xfId="0" applyFont="1" applyFill="1" applyBorder="1" applyAlignment="1" applyProtection="1">
      <alignment horizontal="centerContinuous" vertical="center"/>
    </xf>
    <xf numFmtId="0" fontId="7" fillId="4" borderId="1" xfId="0" applyFont="1" applyFill="1" applyBorder="1" applyAlignment="1" applyProtection="1">
      <alignment horizontal="centerContinuous" vertical="center"/>
    </xf>
    <xf numFmtId="0" fontId="7" fillId="4" borderId="20" xfId="0" applyFont="1" applyFill="1" applyBorder="1" applyAlignment="1" applyProtection="1">
      <alignment horizontal="centerContinuous" vertical="center"/>
    </xf>
    <xf numFmtId="0" fontId="11" fillId="0" borderId="0" xfId="0" applyFont="1" applyProtection="1"/>
    <xf numFmtId="3" fontId="9" fillId="0" borderId="24" xfId="0" applyNumberFormat="1" applyFont="1" applyBorder="1" applyAlignment="1" applyProtection="1">
      <alignment horizontal="centerContinuous" vertical="center"/>
    </xf>
    <xf numFmtId="3" fontId="9" fillId="0" borderId="3" xfId="0" applyNumberFormat="1" applyFont="1" applyBorder="1" applyAlignment="1" applyProtection="1">
      <alignment horizontal="centerContinuous" vertical="center"/>
    </xf>
    <xf numFmtId="3" fontId="9" fillId="0" borderId="3" xfId="0" applyNumberFormat="1" applyFont="1" applyBorder="1" applyAlignment="1" applyProtection="1">
      <alignment horizontal="left" vertical="center"/>
    </xf>
    <xf numFmtId="0" fontId="6" fillId="0" borderId="3" xfId="0" applyFont="1" applyBorder="1" applyAlignment="1" applyProtection="1">
      <alignment vertical="center"/>
    </xf>
    <xf numFmtId="3" fontId="9" fillId="0" borderId="23" xfId="0" applyNumberFormat="1" applyFont="1" applyBorder="1" applyAlignment="1" applyProtection="1">
      <alignment horizontal="centerContinuous" vertical="center"/>
    </xf>
    <xf numFmtId="0" fontId="9" fillId="0" borderId="22"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164" fontId="6" fillId="0" borderId="0" xfId="0" applyNumberFormat="1" applyFont="1" applyAlignment="1" applyProtection="1">
      <alignment vertical="center"/>
    </xf>
    <xf numFmtId="0" fontId="6" fillId="0" borderId="22" xfId="0" applyFont="1" applyBorder="1" applyAlignment="1" applyProtection="1">
      <alignment horizontal="center" vertical="center"/>
    </xf>
    <xf numFmtId="164" fontId="10" fillId="2" borderId="21"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center" vertical="center"/>
    </xf>
    <xf numFmtId="164" fontId="10" fillId="0" borderId="1" xfId="0" applyNumberFormat="1" applyFont="1" applyBorder="1" applyAlignment="1" applyProtection="1">
      <alignment horizontal="center" vertical="center"/>
    </xf>
    <xf numFmtId="37" fontId="10" fillId="0" borderId="1" xfId="3" applyNumberFormat="1" applyFont="1" applyFill="1" applyBorder="1" applyAlignment="1" applyProtection="1">
      <alignment horizontal="center" vertical="center"/>
    </xf>
    <xf numFmtId="164" fontId="10" fillId="0" borderId="20" xfId="0" applyNumberFormat="1" applyFont="1" applyBorder="1" applyAlignment="1" applyProtection="1">
      <alignment horizontal="center" vertical="center"/>
    </xf>
    <xf numFmtId="0" fontId="7" fillId="4" borderId="19" xfId="0" applyFont="1" applyFill="1" applyBorder="1" applyAlignment="1" applyProtection="1">
      <alignment vertical="center"/>
    </xf>
    <xf numFmtId="0" fontId="7" fillId="4" borderId="18" xfId="0" applyFont="1" applyFill="1" applyBorder="1" applyAlignment="1" applyProtection="1">
      <alignment vertical="center"/>
    </xf>
    <xf numFmtId="0" fontId="6" fillId="4" borderId="17" xfId="0" applyFont="1" applyFill="1" applyBorder="1" applyAlignment="1" applyProtection="1">
      <alignment vertical="center"/>
    </xf>
    <xf numFmtId="164" fontId="7" fillId="4" borderId="16" xfId="0" applyNumberFormat="1" applyFont="1" applyFill="1" applyBorder="1" applyAlignment="1" applyProtection="1">
      <alignment horizontal="center" vertical="center"/>
    </xf>
    <xf numFmtId="3" fontId="9" fillId="4" borderId="26" xfId="0" applyNumberFormat="1" applyFont="1" applyFill="1" applyBorder="1" applyAlignment="1" applyProtection="1">
      <alignment horizontal="centerContinuous" vertical="center"/>
    </xf>
    <xf numFmtId="0" fontId="6" fillId="4" borderId="0" xfId="0" applyFont="1" applyFill="1" applyBorder="1" applyAlignment="1" applyProtection="1">
      <alignment horizontal="centerContinuous" vertical="center"/>
    </xf>
    <xf numFmtId="3" fontId="9" fillId="4" borderId="0" xfId="0" applyNumberFormat="1" applyFont="1" applyFill="1" applyBorder="1" applyAlignment="1" applyProtection="1">
      <alignment horizontal="centerContinuous" vertical="center"/>
    </xf>
    <xf numFmtId="3" fontId="9" fillId="4" borderId="25" xfId="0" applyNumberFormat="1" applyFont="1" applyFill="1" applyBorder="1" applyAlignment="1" applyProtection="1">
      <alignment horizontal="centerContinuous" vertical="center"/>
    </xf>
    <xf numFmtId="3" fontId="10" fillId="0" borderId="1" xfId="0" applyNumberFormat="1" applyFont="1" applyBorder="1" applyAlignment="1" applyProtection="1">
      <alignment horizontal="center" vertical="center" wrapText="1"/>
    </xf>
    <xf numFmtId="3" fontId="10" fillId="0" borderId="9" xfId="0" applyNumberFormat="1" applyFont="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7" fillId="4" borderId="31" xfId="0" applyFont="1" applyFill="1" applyBorder="1" applyAlignment="1" applyProtection="1">
      <alignment horizontal="center" vertical="center" wrapText="1"/>
    </xf>
    <xf numFmtId="0" fontId="7" fillId="4" borderId="33"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164" fontId="10" fillId="0" borderId="32" xfId="0" applyNumberFormat="1" applyFont="1" applyBorder="1" applyAlignment="1" applyProtection="1">
      <alignment horizontal="center" vertical="center"/>
    </xf>
    <xf numFmtId="0" fontId="7" fillId="4" borderId="13" xfId="0" applyFont="1" applyFill="1" applyBorder="1" applyAlignment="1" applyProtection="1">
      <alignment vertical="center"/>
    </xf>
    <xf numFmtId="0" fontId="6" fillId="4" borderId="12" xfId="0" applyFont="1" applyFill="1" applyBorder="1" applyAlignment="1" applyProtection="1">
      <alignment vertical="center"/>
    </xf>
    <xf numFmtId="164" fontId="7" fillId="4" borderId="10" xfId="0" applyNumberFormat="1" applyFont="1" applyFill="1" applyBorder="1" applyAlignment="1" applyProtection="1">
      <alignment vertical="center"/>
    </xf>
    <xf numFmtId="0" fontId="7" fillId="4" borderId="26" xfId="0" applyFont="1" applyFill="1" applyBorder="1" applyAlignment="1" applyProtection="1">
      <alignment horizontal="centerContinuous" vertical="center"/>
    </xf>
    <xf numFmtId="0" fontId="7" fillId="4" borderId="0" xfId="0" applyFont="1" applyFill="1" applyBorder="1" applyAlignment="1" applyProtection="1">
      <alignment horizontal="centerContinuous" vertical="center"/>
    </xf>
    <xf numFmtId="0" fontId="7" fillId="4" borderId="25" xfId="0" applyFont="1" applyFill="1" applyBorder="1" applyAlignment="1" applyProtection="1">
      <alignment horizontal="centerContinuous" vertical="center"/>
    </xf>
    <xf numFmtId="0" fontId="10" fillId="0" borderId="1" xfId="0" applyFont="1" applyBorder="1" applyAlignment="1" applyProtection="1">
      <alignment horizontal="centerContinuous" vertical="center"/>
    </xf>
    <xf numFmtId="164" fontId="10" fillId="0" borderId="1" xfId="0" applyNumberFormat="1" applyFont="1" applyBorder="1" applyAlignment="1" applyProtection="1">
      <alignment horizontal="centerContinuous" vertical="center"/>
    </xf>
    <xf numFmtId="0" fontId="7" fillId="4" borderId="28" xfId="0" applyFont="1" applyFill="1" applyBorder="1" applyAlignment="1" applyProtection="1">
      <alignment vertical="center"/>
    </xf>
    <xf numFmtId="0" fontId="6" fillId="4" borderId="28" xfId="0" applyFont="1" applyFill="1" applyBorder="1" applyAlignment="1" applyProtection="1">
      <alignment vertical="center"/>
    </xf>
    <xf numFmtId="165" fontId="6" fillId="0" borderId="0" xfId="4" applyNumberFormat="1" applyFont="1" applyAlignment="1" applyProtection="1">
      <alignment vertical="center"/>
    </xf>
    <xf numFmtId="0" fontId="6" fillId="0" borderId="0" xfId="0" applyFont="1" applyAlignment="1" applyProtection="1">
      <alignment vertical="center"/>
      <protection locked="0"/>
    </xf>
    <xf numFmtId="12" fontId="7" fillId="4" borderId="26" xfId="0" applyNumberFormat="1" applyFont="1" applyFill="1" applyBorder="1" applyAlignment="1" applyProtection="1">
      <alignment horizontal="centerContinuous" vertical="center"/>
    </xf>
    <xf numFmtId="3" fontId="6" fillId="0" borderId="0" xfId="0" applyNumberFormat="1" applyFont="1" applyAlignment="1" applyProtection="1">
      <alignment vertical="center"/>
    </xf>
    <xf numFmtId="0" fontId="7" fillId="4" borderId="33" xfId="0" applyFont="1" applyFill="1" applyBorder="1" applyAlignment="1" applyProtection="1">
      <alignment horizontal="centerContinuous" vertical="center" wrapText="1"/>
    </xf>
    <xf numFmtId="164" fontId="10" fillId="0" borderId="32" xfId="0" applyNumberFormat="1" applyFont="1" applyBorder="1" applyAlignment="1" applyProtection="1">
      <alignment horizontal="centerContinuous" vertical="center"/>
    </xf>
    <xf numFmtId="164" fontId="7" fillId="4" borderId="10" xfId="0" applyNumberFormat="1" applyFont="1" applyFill="1" applyBorder="1" applyAlignment="1" applyProtection="1">
      <alignment horizontal="centerContinuous" vertical="center"/>
    </xf>
    <xf numFmtId="0" fontId="3" fillId="0" borderId="0" xfId="0" applyFont="1" applyFill="1" applyAlignment="1" applyProtection="1">
      <alignment vertical="center"/>
    </xf>
    <xf numFmtId="0" fontId="4" fillId="0" borderId="0" xfId="0" applyFont="1" applyFill="1" applyBorder="1" applyAlignment="1" applyProtection="1">
      <alignment vertical="center" wrapText="1"/>
    </xf>
    <xf numFmtId="0" fontId="7" fillId="4" borderId="29" xfId="0" applyFont="1" applyFill="1" applyBorder="1" applyAlignment="1" applyProtection="1">
      <alignment horizontal="center" vertical="center" wrapText="1"/>
    </xf>
    <xf numFmtId="0" fontId="6" fillId="0" borderId="0" xfId="0" applyFont="1" applyFill="1" applyAlignment="1" applyProtection="1">
      <alignment vertical="center"/>
    </xf>
    <xf numFmtId="164" fontId="6" fillId="0" borderId="30" xfId="2" applyNumberFormat="1" applyFont="1" applyFill="1" applyBorder="1" applyAlignment="1" applyProtection="1">
      <alignment horizontal="center" vertical="center"/>
    </xf>
    <xf numFmtId="0" fontId="6" fillId="0" borderId="14" xfId="0" applyFont="1" applyBorder="1" applyAlignment="1" applyProtection="1">
      <alignment horizontal="left" vertical="center" wrapText="1"/>
    </xf>
    <xf numFmtId="0" fontId="9" fillId="0" borderId="0" xfId="1" applyFont="1" applyFill="1" applyAlignment="1" applyProtection="1">
      <alignment horizontal="left" vertical="center"/>
    </xf>
    <xf numFmtId="0" fontId="7" fillId="2" borderId="2" xfId="0" applyFont="1" applyFill="1" applyBorder="1" applyAlignment="1" applyProtection="1">
      <alignment horizontal="centerContinuous" vertical="center"/>
      <protection locked="0"/>
    </xf>
    <xf numFmtId="0" fontId="7" fillId="2" borderId="3" xfId="0" applyFont="1" applyFill="1" applyBorder="1" applyAlignment="1" applyProtection="1">
      <alignment horizontal="centerContinuous" vertical="center"/>
      <protection locked="0"/>
    </xf>
    <xf numFmtId="0" fontId="7" fillId="0" borderId="4" xfId="0" applyFont="1" applyFill="1" applyBorder="1" applyAlignment="1" applyProtection="1">
      <alignment horizontal="centerContinuous" vertical="center"/>
    </xf>
    <xf numFmtId="0" fontId="7" fillId="0" borderId="0" xfId="0" applyFont="1" applyFill="1" applyBorder="1" applyAlignment="1" applyProtection="1">
      <alignment horizontal="centerContinuous" vertical="center"/>
    </xf>
    <xf numFmtId="0" fontId="6" fillId="0" borderId="0" xfId="0" applyFont="1" applyFill="1" applyAlignment="1" applyProtection="1">
      <alignment horizontal="centerContinuous" vertical="center"/>
    </xf>
    <xf numFmtId="0" fontId="6" fillId="0" borderId="22" xfId="0" applyFont="1" applyBorder="1" applyAlignment="1" applyProtection="1">
      <alignment horizontal="left" vertical="center" wrapText="1"/>
    </xf>
    <xf numFmtId="164" fontId="6" fillId="0" borderId="20" xfId="2" applyNumberFormat="1" applyFont="1" applyFill="1" applyBorder="1" applyAlignment="1" applyProtection="1">
      <alignment horizontal="center" vertical="center"/>
    </xf>
    <xf numFmtId="0" fontId="6" fillId="4" borderId="27" xfId="0" applyFont="1" applyFill="1" applyBorder="1" applyAlignment="1" applyProtection="1">
      <alignment vertical="center"/>
    </xf>
    <xf numFmtId="164" fontId="7" fillId="3" borderId="34" xfId="0" applyNumberFormat="1" applyFont="1" applyFill="1" applyBorder="1" applyAlignment="1" applyProtection="1">
      <alignment horizontal="center" vertical="center"/>
    </xf>
  </cellXfs>
  <cellStyles count="5">
    <cellStyle name="Comma" xfId="4" builtinId="3"/>
    <cellStyle name="Comma 2" xfId="3" xr:uid="{A7F4A9B6-B804-4820-847D-3CCBC0988ED1}"/>
    <cellStyle name="Currency" xfId="2" builtinId="4"/>
    <cellStyle name="Normal" xfId="0" builtinId="0"/>
    <cellStyle name="Normal 2" xfId="1" xr:uid="{29147C46-4476-4FA8-86D4-B869587DF5C3}"/>
  </cellStyles>
  <dxfs count="11">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5C934-3196-45AA-9305-F278F6D140CC}">
  <dimension ref="A1:B20"/>
  <sheetViews>
    <sheetView tabSelected="1" zoomScaleNormal="100" workbookViewId="0">
      <selection activeCell="A5" sqref="A5"/>
    </sheetView>
  </sheetViews>
  <sheetFormatPr defaultColWidth="9.1796875" defaultRowHeight="14" x14ac:dyDescent="0.35"/>
  <cols>
    <col min="1" max="1" width="120" style="12" customWidth="1"/>
    <col min="2" max="16384" width="9.1796875" style="12"/>
  </cols>
  <sheetData>
    <row r="1" spans="1:2" s="11" customFormat="1" ht="22.5" x14ac:dyDescent="0.35">
      <c r="A1" s="11" t="s">
        <v>0</v>
      </c>
    </row>
    <row r="2" spans="1:2" ht="22.5" x14ac:dyDescent="0.35">
      <c r="A2" s="13" t="s">
        <v>1</v>
      </c>
    </row>
    <row r="3" spans="1:2" ht="9" customHeight="1" thickBot="1" x14ac:dyDescent="0.4">
      <c r="A3" s="13"/>
    </row>
    <row r="4" spans="1:2" ht="21.75" customHeight="1" x14ac:dyDescent="0.35">
      <c r="A4" s="16" t="s">
        <v>2</v>
      </c>
    </row>
    <row r="5" spans="1:2" ht="31" x14ac:dyDescent="0.35">
      <c r="A5" s="17" t="s">
        <v>3</v>
      </c>
    </row>
    <row r="6" spans="1:2" ht="31" x14ac:dyDescent="0.35">
      <c r="A6" s="17" t="s">
        <v>93</v>
      </c>
    </row>
    <row r="7" spans="1:2" ht="46.5" x14ac:dyDescent="0.35">
      <c r="A7" s="17" t="s">
        <v>94</v>
      </c>
    </row>
    <row r="8" spans="1:2" ht="31" x14ac:dyDescent="0.35">
      <c r="A8" s="17" t="s">
        <v>4</v>
      </c>
    </row>
    <row r="9" spans="1:2" ht="108.5" x14ac:dyDescent="0.35">
      <c r="A9" s="18" t="s">
        <v>95</v>
      </c>
    </row>
    <row r="10" spans="1:2" ht="31" x14ac:dyDescent="0.35">
      <c r="A10" s="19" t="s">
        <v>78</v>
      </c>
    </row>
    <row r="11" spans="1:2" ht="15.5" x14ac:dyDescent="0.35">
      <c r="A11" s="17" t="s">
        <v>5</v>
      </c>
    </row>
    <row r="12" spans="1:2" ht="20.25" customHeight="1" x14ac:dyDescent="0.35">
      <c r="A12" s="17" t="s">
        <v>89</v>
      </c>
    </row>
    <row r="13" spans="1:2" s="14" customFormat="1" ht="15.5" x14ac:dyDescent="0.35">
      <c r="A13" s="20" t="s">
        <v>6</v>
      </c>
    </row>
    <row r="14" spans="1:2" s="14" customFormat="1" ht="31" x14ac:dyDescent="0.3">
      <c r="A14" s="17" t="s">
        <v>75</v>
      </c>
    </row>
    <row r="15" spans="1:2" ht="62" x14ac:dyDescent="0.35">
      <c r="A15" s="17" t="s">
        <v>91</v>
      </c>
      <c r="B15" s="15"/>
    </row>
    <row r="16" spans="1:2" ht="31" x14ac:dyDescent="0.35">
      <c r="A16" s="17" t="s">
        <v>76</v>
      </c>
      <c r="B16" s="15"/>
    </row>
    <row r="17" spans="1:2" ht="46.5" x14ac:dyDescent="0.35">
      <c r="A17" s="17" t="s">
        <v>92</v>
      </c>
      <c r="B17" s="15"/>
    </row>
    <row r="18" spans="1:2" ht="8.15" customHeight="1" x14ac:dyDescent="0.35">
      <c r="A18" s="17"/>
      <c r="B18" s="15"/>
    </row>
    <row r="19" spans="1:2" ht="16.5" customHeight="1" x14ac:dyDescent="0.35">
      <c r="A19" s="20" t="s">
        <v>7</v>
      </c>
    </row>
    <row r="20" spans="1:2" ht="31" x14ac:dyDescent="0.35">
      <c r="A20" s="21" t="s">
        <v>77</v>
      </c>
    </row>
  </sheetData>
  <sheetProtection algorithmName="SHA-512" hashValue="PszTHEZrXGgNi9yHJ7IB7qBoR6bCwO7gouP3LWuWnX6Hy9Oko0ZAi7vb5xqzjn4AtoaCNhjDOeyofmnNiioaTA==" saltValue="sPjiYlGnyrRquqGEAPIcPQ==" spinCount="100000" sheet="1" objects="1" scenarios="1"/>
  <pageMargins left="0.25" right="0.25" top="0.75" bottom="0.75" header="0.3" footer="0.3"/>
  <pageSetup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334F9-6A97-4370-B1E1-B077C73D4D54}">
  <sheetPr>
    <pageSetUpPr fitToPage="1"/>
  </sheetPr>
  <dimension ref="A1:L26"/>
  <sheetViews>
    <sheetView showGridLines="0" zoomScaleNormal="100" zoomScaleSheetLayoutView="75" workbookViewId="0">
      <selection activeCell="C3" sqref="C3"/>
    </sheetView>
  </sheetViews>
  <sheetFormatPr defaultColWidth="9.1796875" defaultRowHeight="14" x14ac:dyDescent="0.35"/>
  <cols>
    <col min="1" max="1" width="34.1796875" style="3" customWidth="1"/>
    <col min="2" max="2" width="19.26953125" style="3" customWidth="1"/>
    <col min="3" max="3" width="18.453125" style="3" customWidth="1"/>
    <col min="4" max="4" width="13.7265625" style="3" customWidth="1"/>
    <col min="5" max="5" width="12.7265625" style="3" customWidth="1"/>
    <col min="6" max="6" width="9.453125" style="3" customWidth="1"/>
    <col min="7" max="7" width="10" style="3" customWidth="1"/>
    <col min="8" max="8" width="8.453125" style="3" customWidth="1"/>
    <col min="9" max="9" width="17" style="3" bestFit="1" customWidth="1"/>
    <col min="10" max="10" width="15.81640625" style="3" customWidth="1"/>
    <col min="11" max="11" width="13.54296875" style="3" bestFit="1" customWidth="1"/>
    <col min="12" max="16384" width="9.1796875" style="3"/>
  </cols>
  <sheetData>
    <row r="1" spans="1:12" ht="22.5" x14ac:dyDescent="0.35">
      <c r="A1" s="22" t="s">
        <v>0</v>
      </c>
    </row>
    <row r="2" spans="1:12" ht="22.5" x14ac:dyDescent="0.35">
      <c r="A2" s="23" t="s">
        <v>8</v>
      </c>
    </row>
    <row r="3" spans="1:12" s="25" customFormat="1" ht="93" x14ac:dyDescent="0.35">
      <c r="A3" s="24" t="s">
        <v>9</v>
      </c>
    </row>
    <row r="4" spans="1:12" s="25" customFormat="1" ht="16" thickBot="1" x14ac:dyDescent="0.4">
      <c r="A4" s="26"/>
    </row>
    <row r="5" spans="1:12" s="25" customFormat="1" ht="16" thickBot="1" x14ac:dyDescent="0.4">
      <c r="A5" s="27" t="s">
        <v>11</v>
      </c>
      <c r="B5" s="28"/>
      <c r="C5" s="28"/>
      <c r="D5" s="4"/>
      <c r="E5" s="4"/>
      <c r="F5" s="4"/>
      <c r="G5" s="4"/>
      <c r="H5" s="4"/>
      <c r="I5" s="5"/>
      <c r="J5" s="6"/>
    </row>
    <row r="6" spans="1:12" s="25" customFormat="1" ht="17.5" x14ac:dyDescent="0.45">
      <c r="A6" s="29" t="s">
        <v>12</v>
      </c>
      <c r="B6" s="30"/>
      <c r="C6" s="30"/>
      <c r="D6" s="31"/>
      <c r="E6" s="31"/>
      <c r="F6" s="31"/>
      <c r="G6" s="31"/>
      <c r="H6" s="31"/>
      <c r="I6" s="31"/>
      <c r="J6" s="32"/>
      <c r="L6" s="33"/>
    </row>
    <row r="7" spans="1:12" s="25" customFormat="1" ht="15.5" x14ac:dyDescent="0.35">
      <c r="A7" s="34" t="s">
        <v>13</v>
      </c>
      <c r="B7" s="35"/>
      <c r="C7" s="36">
        <f>SUM((I9*D9)+(I10*D10)+(I11*D11))</f>
        <v>3000000</v>
      </c>
      <c r="D7" s="37"/>
      <c r="E7" s="36"/>
      <c r="F7" s="36"/>
      <c r="G7" s="36"/>
      <c r="H7" s="36"/>
      <c r="I7" s="37"/>
      <c r="J7" s="38"/>
    </row>
    <row r="8" spans="1:12" s="25" customFormat="1" ht="77.5" x14ac:dyDescent="0.35">
      <c r="A8" s="39" t="s">
        <v>14</v>
      </c>
      <c r="B8" s="40" t="s">
        <v>87</v>
      </c>
      <c r="C8" s="40" t="s">
        <v>15</v>
      </c>
      <c r="D8" s="41" t="s">
        <v>16</v>
      </c>
      <c r="E8" s="41" t="s">
        <v>17</v>
      </c>
      <c r="F8" s="41" t="s">
        <v>18</v>
      </c>
      <c r="G8" s="41" t="s">
        <v>19</v>
      </c>
      <c r="H8" s="41" t="s">
        <v>20</v>
      </c>
      <c r="I8" s="41" t="s">
        <v>21</v>
      </c>
      <c r="J8" s="42" t="s">
        <v>22</v>
      </c>
      <c r="K8" s="43"/>
    </row>
    <row r="9" spans="1:12" s="25" customFormat="1" ht="15.5" x14ac:dyDescent="0.35">
      <c r="A9" s="44" t="s">
        <v>23</v>
      </c>
      <c r="B9" s="45"/>
      <c r="C9" s="45"/>
      <c r="D9" s="46">
        <v>5</v>
      </c>
      <c r="E9" s="46">
        <v>8</v>
      </c>
      <c r="F9" s="47">
        <f>IF(A4="No",0,B9)</f>
        <v>0</v>
      </c>
      <c r="G9" s="47">
        <f>IF(A4="NO",0,(IF(E9&gt;0,E9,0)*C9))</f>
        <v>0</v>
      </c>
      <c r="H9" s="47">
        <f>SUM(F9+G9)</f>
        <v>0</v>
      </c>
      <c r="I9" s="48">
        <v>100000</v>
      </c>
      <c r="J9" s="49">
        <f>(D9*I9*H9/1000)</f>
        <v>0</v>
      </c>
    </row>
    <row r="10" spans="1:12" s="25" customFormat="1" ht="15.5" x14ac:dyDescent="0.35">
      <c r="A10" s="44" t="s">
        <v>24</v>
      </c>
      <c r="B10" s="45"/>
      <c r="C10" s="45"/>
      <c r="D10" s="46">
        <v>6</v>
      </c>
      <c r="E10" s="46">
        <v>6</v>
      </c>
      <c r="F10" s="47">
        <f>IF(A4="No",0,B10)</f>
        <v>0</v>
      </c>
      <c r="G10" s="47">
        <f>IF(A5="NO",0,(IF(E10&gt;0,E10,0)*C10))</f>
        <v>0</v>
      </c>
      <c r="H10" s="47">
        <f>SUM(F10+G10)</f>
        <v>0</v>
      </c>
      <c r="I10" s="48">
        <v>250000</v>
      </c>
      <c r="J10" s="49">
        <f>(D10*I10*H10/1000)</f>
        <v>0</v>
      </c>
    </row>
    <row r="11" spans="1:12" s="25" customFormat="1" ht="15.5" x14ac:dyDescent="0.35">
      <c r="A11" s="44" t="s">
        <v>25</v>
      </c>
      <c r="B11" s="45"/>
      <c r="C11" s="45"/>
      <c r="D11" s="46">
        <v>2</v>
      </c>
      <c r="E11" s="46">
        <v>6</v>
      </c>
      <c r="F11" s="47">
        <f>IF(A4="No",0,B11)</f>
        <v>0</v>
      </c>
      <c r="G11" s="47">
        <f>IF(A6="NO",0,(IF(E11&gt;0,E11,0)*C11))</f>
        <v>0</v>
      </c>
      <c r="H11" s="47">
        <f>SUM(F11+G11)</f>
        <v>0</v>
      </c>
      <c r="I11" s="48">
        <v>500000</v>
      </c>
      <c r="J11" s="49">
        <f>(D11*I11*H11/1000)</f>
        <v>0</v>
      </c>
    </row>
    <row r="12" spans="1:12" s="25" customFormat="1" ht="16" thickBot="1" x14ac:dyDescent="0.4">
      <c r="A12" s="50" t="s">
        <v>26</v>
      </c>
      <c r="B12" s="51"/>
      <c r="C12" s="51"/>
      <c r="D12" s="52"/>
      <c r="E12" s="52"/>
      <c r="F12" s="52"/>
      <c r="G12" s="52"/>
      <c r="H12" s="52"/>
      <c r="I12" s="52"/>
      <c r="J12" s="53">
        <f>IF(A4="No","No Bid",SUM(J9:J11))</f>
        <v>0</v>
      </c>
    </row>
    <row r="13" spans="1:12" s="25" customFormat="1" ht="16" thickBot="1" x14ac:dyDescent="0.4">
      <c r="A13" s="27" t="s">
        <v>27</v>
      </c>
      <c r="B13" s="28"/>
      <c r="C13" s="28"/>
      <c r="D13" s="4"/>
      <c r="E13" s="4"/>
      <c r="F13" s="4"/>
      <c r="G13" s="4"/>
      <c r="H13" s="4"/>
      <c r="I13" s="5"/>
      <c r="J13" s="6"/>
    </row>
    <row r="14" spans="1:12" s="25" customFormat="1" ht="15.5" x14ac:dyDescent="0.35">
      <c r="A14" s="54" t="s">
        <v>28</v>
      </c>
      <c r="B14" s="55"/>
      <c r="C14" s="55"/>
      <c r="D14" s="56"/>
      <c r="E14" s="56"/>
      <c r="F14" s="56"/>
      <c r="G14" s="56"/>
      <c r="H14" s="56"/>
      <c r="I14" s="56"/>
      <c r="J14" s="57"/>
    </row>
    <row r="15" spans="1:12" s="25" customFormat="1" ht="15.5" x14ac:dyDescent="0.35">
      <c r="A15" s="34" t="s">
        <v>13</v>
      </c>
      <c r="B15" s="35"/>
      <c r="C15" s="36">
        <f>SUM((I17*D17)+(I18*D18)+(I19*D19))</f>
        <v>2000000</v>
      </c>
      <c r="D15" s="37"/>
      <c r="E15" s="36"/>
      <c r="F15" s="36"/>
      <c r="G15" s="36"/>
      <c r="H15" s="36"/>
      <c r="I15" s="35"/>
      <c r="J15" s="38"/>
    </row>
    <row r="16" spans="1:12" s="25" customFormat="1" ht="77.5" x14ac:dyDescent="0.35">
      <c r="A16" s="39" t="s">
        <v>14</v>
      </c>
      <c r="B16" s="40" t="s">
        <v>87</v>
      </c>
      <c r="C16" s="40" t="s">
        <v>15</v>
      </c>
      <c r="D16" s="41" t="s">
        <v>16</v>
      </c>
      <c r="E16" s="41" t="s">
        <v>17</v>
      </c>
      <c r="F16" s="41" t="s">
        <v>18</v>
      </c>
      <c r="G16" s="41" t="s">
        <v>19</v>
      </c>
      <c r="H16" s="41" t="s">
        <v>20</v>
      </c>
      <c r="I16" s="41" t="s">
        <v>21</v>
      </c>
      <c r="J16" s="42" t="s">
        <v>22</v>
      </c>
    </row>
    <row r="17" spans="1:10" s="25" customFormat="1" ht="15.5" x14ac:dyDescent="0.35">
      <c r="A17" s="44" t="s">
        <v>23</v>
      </c>
      <c r="B17" s="45"/>
      <c r="C17" s="45"/>
      <c r="D17" s="58">
        <v>5</v>
      </c>
      <c r="E17" s="58">
        <v>12</v>
      </c>
      <c r="F17" s="47">
        <f>IF(A4="No",0,B17)</f>
        <v>0</v>
      </c>
      <c r="G17" s="47">
        <f>IF(A12="NO",0,(IF(E17&gt;0,E17,0)*C17))</f>
        <v>0</v>
      </c>
      <c r="H17" s="47">
        <f>SUM(F17+G17)</f>
        <v>0</v>
      </c>
      <c r="I17" s="48">
        <v>100000</v>
      </c>
      <c r="J17" s="49">
        <f>(D17*I17*H17/1000)</f>
        <v>0</v>
      </c>
    </row>
    <row r="18" spans="1:10" s="25" customFormat="1" ht="15.5" x14ac:dyDescent="0.35">
      <c r="A18" s="44" t="s">
        <v>24</v>
      </c>
      <c r="B18" s="45"/>
      <c r="C18" s="45"/>
      <c r="D18" s="59">
        <v>0</v>
      </c>
      <c r="E18" s="59">
        <v>0</v>
      </c>
      <c r="F18" s="47">
        <f>IF(A4="No",0,B18)</f>
        <v>0</v>
      </c>
      <c r="G18" s="47">
        <f>IF(A13="NO",0,(IF(E18&gt;0,E18,0)*C18))</f>
        <v>0</v>
      </c>
      <c r="H18" s="47">
        <f>SUM(F18+G18)</f>
        <v>0</v>
      </c>
      <c r="I18" s="59">
        <v>250000</v>
      </c>
      <c r="J18" s="49">
        <f>(D18*I18*H18/1000)</f>
        <v>0</v>
      </c>
    </row>
    <row r="19" spans="1:10" s="25" customFormat="1" ht="15.5" x14ac:dyDescent="0.35">
      <c r="A19" s="44" t="s">
        <v>25</v>
      </c>
      <c r="B19" s="45"/>
      <c r="C19" s="45"/>
      <c r="D19" s="46">
        <v>3</v>
      </c>
      <c r="E19" s="46">
        <v>8</v>
      </c>
      <c r="F19" s="47">
        <f>IF(A4="No",0,B19)</f>
        <v>0</v>
      </c>
      <c r="G19" s="47">
        <f>IF(A14="NO",0,(IF(E19&gt;0,E19,0)*C19))</f>
        <v>0</v>
      </c>
      <c r="H19" s="47">
        <f>SUM(F19+G19)</f>
        <v>0</v>
      </c>
      <c r="I19" s="48">
        <v>500000</v>
      </c>
      <c r="J19" s="49">
        <f>(D19*I19*H19/1000)</f>
        <v>0</v>
      </c>
    </row>
    <row r="20" spans="1:10" s="25" customFormat="1" ht="16" thickBot="1" x14ac:dyDescent="0.4">
      <c r="A20" s="50" t="s">
        <v>29</v>
      </c>
      <c r="B20" s="51"/>
      <c r="C20" s="51"/>
      <c r="D20" s="52"/>
      <c r="E20" s="52"/>
      <c r="F20" s="52"/>
      <c r="G20" s="52"/>
      <c r="H20" s="52"/>
      <c r="I20" s="52"/>
      <c r="J20" s="53">
        <f>IF(A4="No","No Bid",SUM(J17:J19))</f>
        <v>0</v>
      </c>
    </row>
    <row r="21" spans="1:10" s="25" customFormat="1" ht="16" thickBot="1" x14ac:dyDescent="0.4"/>
    <row r="22" spans="1:10" s="25" customFormat="1" ht="31" x14ac:dyDescent="0.35">
      <c r="A22" s="60" t="s">
        <v>82</v>
      </c>
      <c r="B22" s="61" t="s">
        <v>79</v>
      </c>
      <c r="C22" s="61" t="s">
        <v>88</v>
      </c>
      <c r="D22" s="62" t="s">
        <v>80</v>
      </c>
    </row>
    <row r="23" spans="1:10" s="25" customFormat="1" ht="31.5" thickBot="1" x14ac:dyDescent="0.4">
      <c r="A23" s="63" t="s">
        <v>86</v>
      </c>
      <c r="B23" s="45"/>
      <c r="C23" s="48">
        <v>3750000</v>
      </c>
      <c r="D23" s="64">
        <f>SUM(B23*C23/1000)</f>
        <v>0</v>
      </c>
    </row>
    <row r="24" spans="1:10" s="25" customFormat="1" ht="16" thickBot="1" x14ac:dyDescent="0.4">
      <c r="A24" s="65" t="s">
        <v>81</v>
      </c>
      <c r="B24" s="66"/>
      <c r="C24" s="66"/>
      <c r="D24" s="67">
        <f>D23</f>
        <v>0</v>
      </c>
    </row>
    <row r="25" spans="1:10" s="25" customFormat="1" ht="16" thickBot="1" x14ac:dyDescent="0.4"/>
    <row r="26" spans="1:10" s="25" customFormat="1" ht="16" thickBot="1" x14ac:dyDescent="0.4">
      <c r="A26" s="7" t="s">
        <v>30</v>
      </c>
      <c r="B26" s="8">
        <f>IF(A4="No","No Bid",SUM(J12+J20+D24))</f>
        <v>0</v>
      </c>
    </row>
  </sheetData>
  <sheetProtection algorithmName="SHA-512" hashValue="f6GkKba2h1SFesKUoSpg+7IMX+WXw5DDg6Zz5LCj9OfcbFO4ZWrEqgtWUebFq8fa6cPrshnMvlz3uuoUuFgD+Q==" saltValue="xkSpif+b1QL81J4BFRFvpA==" spinCount="100000" sheet="1" objects="1" scenarios="1"/>
  <protectedRanges>
    <protectedRange sqref="B9:C11 B17:C19" name="UNIT PRICE_1"/>
  </protectedRanges>
  <conditionalFormatting sqref="J12">
    <cfRule type="containsText" dxfId="10" priority="6" operator="containsText" text="No Bid">
      <formula>NOT(ISERROR(SEARCH("No Bid",J12)))</formula>
    </cfRule>
  </conditionalFormatting>
  <conditionalFormatting sqref="J20">
    <cfRule type="containsText" dxfId="9" priority="5" operator="containsText" text="No Bid">
      <formula>NOT(ISERROR(SEARCH("No Bid",J20)))</formula>
    </cfRule>
  </conditionalFormatting>
  <conditionalFormatting sqref="B26">
    <cfRule type="containsText" dxfId="8" priority="4" operator="containsText" text="No Bid">
      <formula>NOT(ISERROR(SEARCH("No Bid",B26)))</formula>
    </cfRule>
  </conditionalFormatting>
  <pageMargins left="0.25" right="0.25" top="0.75" bottom="0.75" header="0.3" footer="0.3"/>
  <pageSetup scale="64"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2DF15B1-FFFC-4A14-AF37-3CF94518BB5E}">
          <x14:formula1>
            <xm:f>'Yes-No'!$A$1:$A$2</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A1CDF-23D6-4DA1-9214-548B6442BDC5}">
  <sheetPr>
    <pageSetUpPr fitToPage="1"/>
  </sheetPr>
  <dimension ref="A1:H34"/>
  <sheetViews>
    <sheetView showGridLines="0" topLeftCell="A24" zoomScaleNormal="100" zoomScaleSheetLayoutView="75" workbookViewId="0">
      <selection activeCell="J3" sqref="J3"/>
    </sheetView>
  </sheetViews>
  <sheetFormatPr defaultColWidth="9.1796875" defaultRowHeight="14" x14ac:dyDescent="0.35"/>
  <cols>
    <col min="1" max="1" width="34.1796875" style="3" customWidth="1"/>
    <col min="2" max="2" width="23.453125" style="3" customWidth="1"/>
    <col min="3" max="3" width="13.7265625" style="3" customWidth="1"/>
    <col min="4" max="4" width="9.7265625" style="3" customWidth="1"/>
    <col min="5" max="5" width="17" style="3" bestFit="1" customWidth="1"/>
    <col min="6" max="6" width="15.81640625" style="3" customWidth="1"/>
    <col min="7" max="7" width="13.54296875" style="3" bestFit="1" customWidth="1"/>
    <col min="8" max="16384" width="9.1796875" style="3"/>
  </cols>
  <sheetData>
    <row r="1" spans="1:8" ht="22.5" x14ac:dyDescent="0.35">
      <c r="A1" s="22" t="s">
        <v>0</v>
      </c>
    </row>
    <row r="2" spans="1:8" ht="22.5" x14ac:dyDescent="0.35">
      <c r="A2" s="23" t="s">
        <v>31</v>
      </c>
    </row>
    <row r="3" spans="1:8" s="25" customFormat="1" ht="93" x14ac:dyDescent="0.35">
      <c r="A3" s="24" t="s">
        <v>9</v>
      </c>
    </row>
    <row r="4" spans="1:8" s="25" customFormat="1" ht="16" thickBot="1" x14ac:dyDescent="0.4">
      <c r="A4" s="26"/>
    </row>
    <row r="5" spans="1:8" s="25" customFormat="1" ht="16" thickBot="1" x14ac:dyDescent="0.4">
      <c r="A5" s="27" t="s">
        <v>32</v>
      </c>
      <c r="B5" s="28"/>
      <c r="C5" s="4"/>
      <c r="D5" s="4"/>
      <c r="E5" s="5"/>
      <c r="F5" s="6"/>
    </row>
    <row r="6" spans="1:8" s="25" customFormat="1" ht="17.5" x14ac:dyDescent="0.45">
      <c r="A6" s="29" t="s">
        <v>33</v>
      </c>
      <c r="B6" s="30"/>
      <c r="C6" s="31"/>
      <c r="D6" s="31"/>
      <c r="E6" s="31"/>
      <c r="F6" s="32"/>
      <c r="H6" s="33"/>
    </row>
    <row r="7" spans="1:8" s="25" customFormat="1" ht="14.15" customHeight="1" x14ac:dyDescent="0.35">
      <c r="A7" s="34" t="s">
        <v>13</v>
      </c>
      <c r="B7" s="35"/>
      <c r="C7" s="36">
        <f>SUM((C9*E9)+(C10*E10)+(C11*E11))</f>
        <v>50000</v>
      </c>
      <c r="D7" s="36"/>
      <c r="E7" s="37"/>
      <c r="F7" s="38"/>
    </row>
    <row r="8" spans="1:8" s="25" customFormat="1" ht="31" x14ac:dyDescent="0.35">
      <c r="A8" s="39" t="s">
        <v>14</v>
      </c>
      <c r="B8" s="40" t="s">
        <v>34</v>
      </c>
      <c r="C8" s="41" t="s">
        <v>35</v>
      </c>
      <c r="D8" s="41" t="s">
        <v>20</v>
      </c>
      <c r="E8" s="41" t="s">
        <v>21</v>
      </c>
      <c r="F8" s="42" t="s">
        <v>22</v>
      </c>
      <c r="G8" s="43"/>
    </row>
    <row r="9" spans="1:8" s="25" customFormat="1" ht="15.5" x14ac:dyDescent="0.35">
      <c r="A9" s="44" t="s">
        <v>83</v>
      </c>
      <c r="B9" s="45"/>
      <c r="C9" s="46">
        <v>0</v>
      </c>
      <c r="D9" s="47">
        <f>IF(A4="No",0,B9)</f>
        <v>0</v>
      </c>
      <c r="E9" s="48">
        <v>25000</v>
      </c>
      <c r="F9" s="49">
        <f>(C9*D9*E9/1000)</f>
        <v>0</v>
      </c>
    </row>
    <row r="10" spans="1:8" s="25" customFormat="1" ht="15.5" x14ac:dyDescent="0.35">
      <c r="A10" s="44" t="s">
        <v>84</v>
      </c>
      <c r="B10" s="45"/>
      <c r="C10" s="46">
        <v>1</v>
      </c>
      <c r="D10" s="47">
        <f>IF(A4="No",0,B10)</f>
        <v>0</v>
      </c>
      <c r="E10" s="48">
        <v>50000</v>
      </c>
      <c r="F10" s="49">
        <f t="shared" ref="F10:F11" si="0">(C10*D10*E10/1000)</f>
        <v>0</v>
      </c>
    </row>
    <row r="11" spans="1:8" s="25" customFormat="1" ht="15.5" x14ac:dyDescent="0.35">
      <c r="A11" s="44" t="s">
        <v>85</v>
      </c>
      <c r="B11" s="45"/>
      <c r="C11" s="46">
        <v>0</v>
      </c>
      <c r="D11" s="47">
        <f>IF(A4="No",0,B11)</f>
        <v>0</v>
      </c>
      <c r="E11" s="48">
        <v>100000</v>
      </c>
      <c r="F11" s="49">
        <f t="shared" si="0"/>
        <v>0</v>
      </c>
    </row>
    <row r="12" spans="1:8" s="25" customFormat="1" ht="15.5" x14ac:dyDescent="0.35">
      <c r="A12" s="68" t="s">
        <v>36</v>
      </c>
      <c r="B12" s="55"/>
      <c r="C12" s="69"/>
      <c r="D12" s="69"/>
      <c r="E12" s="69"/>
      <c r="F12" s="70"/>
    </row>
    <row r="13" spans="1:8" s="25" customFormat="1" ht="15.5" x14ac:dyDescent="0.35">
      <c r="A13" s="34" t="s">
        <v>13</v>
      </c>
      <c r="B13" s="35"/>
      <c r="C13" s="36">
        <f>SUM((C15*E15)+(C16*E16)+(C17*E17))</f>
        <v>300000</v>
      </c>
      <c r="D13" s="36"/>
      <c r="E13" s="37"/>
      <c r="F13" s="38"/>
    </row>
    <row r="14" spans="1:8" s="25" customFormat="1" ht="31" x14ac:dyDescent="0.35">
      <c r="A14" s="39" t="s">
        <v>14</v>
      </c>
      <c r="B14" s="40" t="s">
        <v>34</v>
      </c>
      <c r="C14" s="41" t="s">
        <v>35</v>
      </c>
      <c r="D14" s="41" t="s">
        <v>20</v>
      </c>
      <c r="E14" s="41" t="s">
        <v>21</v>
      </c>
      <c r="F14" s="42" t="s">
        <v>22</v>
      </c>
    </row>
    <row r="15" spans="1:8" s="25" customFormat="1" ht="15.5" x14ac:dyDescent="0.35">
      <c r="A15" s="44" t="s">
        <v>23</v>
      </c>
      <c r="B15" s="45"/>
      <c r="C15" s="71">
        <v>3</v>
      </c>
      <c r="D15" s="72">
        <f>IF(A4="No",0,B15)</f>
        <v>0</v>
      </c>
      <c r="E15" s="48">
        <v>100000</v>
      </c>
      <c r="F15" s="49">
        <f>(C15*D15*E15/1000)</f>
        <v>0</v>
      </c>
    </row>
    <row r="16" spans="1:8" s="25" customFormat="1" ht="15.5" x14ac:dyDescent="0.35">
      <c r="A16" s="44" t="s">
        <v>24</v>
      </c>
      <c r="B16" s="45"/>
      <c r="C16" s="71">
        <v>0</v>
      </c>
      <c r="D16" s="72">
        <f>IF(A4="No",0,B16)</f>
        <v>0</v>
      </c>
      <c r="E16" s="48">
        <v>250000</v>
      </c>
      <c r="F16" s="49">
        <f t="shared" ref="F16:F17" si="1">(C16*D16*E16/1000)</f>
        <v>0</v>
      </c>
    </row>
    <row r="17" spans="1:6" s="25" customFormat="1" ht="15.5" x14ac:dyDescent="0.35">
      <c r="A17" s="44" t="s">
        <v>25</v>
      </c>
      <c r="B17" s="45"/>
      <c r="C17" s="71">
        <v>0</v>
      </c>
      <c r="D17" s="72">
        <f>IF(A4="No",0,B17)</f>
        <v>0</v>
      </c>
      <c r="E17" s="48">
        <v>500000</v>
      </c>
      <c r="F17" s="49">
        <f t="shared" si="1"/>
        <v>0</v>
      </c>
    </row>
    <row r="18" spans="1:6" s="25" customFormat="1" ht="16" thickBot="1" x14ac:dyDescent="0.4">
      <c r="A18" s="50" t="s">
        <v>37</v>
      </c>
      <c r="B18" s="73"/>
      <c r="C18" s="74"/>
      <c r="D18" s="74"/>
      <c r="E18" s="74"/>
      <c r="F18" s="53">
        <f>IF(A4="No","No Bid",SUM(F9:F11)+SUM(F15:F17))</f>
        <v>0</v>
      </c>
    </row>
    <row r="19" spans="1:6" s="25" customFormat="1" ht="16" thickBot="1" x14ac:dyDescent="0.4">
      <c r="A19" s="27" t="s">
        <v>38</v>
      </c>
      <c r="B19" s="28"/>
      <c r="C19" s="4"/>
      <c r="D19" s="4"/>
      <c r="E19" s="5"/>
      <c r="F19" s="6"/>
    </row>
    <row r="20" spans="1:6" s="25" customFormat="1" ht="14.15" customHeight="1" x14ac:dyDescent="0.35">
      <c r="A20" s="54" t="s">
        <v>39</v>
      </c>
      <c r="B20" s="55"/>
      <c r="C20" s="56"/>
      <c r="D20" s="56"/>
      <c r="E20" s="56"/>
      <c r="F20" s="57"/>
    </row>
    <row r="21" spans="1:6" s="25" customFormat="1" ht="15.5" x14ac:dyDescent="0.35">
      <c r="A21" s="34" t="s">
        <v>13</v>
      </c>
      <c r="B21" s="35"/>
      <c r="C21" s="36">
        <f>SUM((C23*E23)+(C24*E24)+(C25*E25))</f>
        <v>25000</v>
      </c>
      <c r="D21" s="36"/>
      <c r="E21" s="35"/>
      <c r="F21" s="38"/>
    </row>
    <row r="22" spans="1:6" s="25" customFormat="1" ht="31" x14ac:dyDescent="0.35">
      <c r="A22" s="39" t="s">
        <v>14</v>
      </c>
      <c r="B22" s="40" t="s">
        <v>34</v>
      </c>
      <c r="C22" s="41" t="s">
        <v>35</v>
      </c>
      <c r="D22" s="41" t="s">
        <v>20</v>
      </c>
      <c r="E22" s="41" t="s">
        <v>21</v>
      </c>
      <c r="F22" s="42" t="s">
        <v>22</v>
      </c>
    </row>
    <row r="23" spans="1:6" s="25" customFormat="1" ht="15.5" x14ac:dyDescent="0.35">
      <c r="A23" s="44" t="s">
        <v>83</v>
      </c>
      <c r="B23" s="45"/>
      <c r="C23" s="58">
        <v>1</v>
      </c>
      <c r="D23" s="47">
        <f>IF(A4="No",0,B23)</f>
        <v>0</v>
      </c>
      <c r="E23" s="48">
        <v>25000</v>
      </c>
      <c r="F23" s="49">
        <f>(C23*D23*E23/1000)</f>
        <v>0</v>
      </c>
    </row>
    <row r="24" spans="1:6" s="25" customFormat="1" ht="15.5" x14ac:dyDescent="0.35">
      <c r="A24" s="44" t="s">
        <v>84</v>
      </c>
      <c r="B24" s="45"/>
      <c r="C24" s="59">
        <v>0</v>
      </c>
      <c r="D24" s="47">
        <f>IF(A4="No",0,B24)</f>
        <v>0</v>
      </c>
      <c r="E24" s="48">
        <v>50000</v>
      </c>
      <c r="F24" s="49">
        <f t="shared" ref="F24:F25" si="2">(C24*D24*E24/1000)</f>
        <v>0</v>
      </c>
    </row>
    <row r="25" spans="1:6" s="25" customFormat="1" ht="15.5" x14ac:dyDescent="0.35">
      <c r="A25" s="44" t="s">
        <v>85</v>
      </c>
      <c r="B25" s="45"/>
      <c r="C25" s="46">
        <v>0</v>
      </c>
      <c r="D25" s="47">
        <f>IF(A4="No",0,B25)</f>
        <v>0</v>
      </c>
      <c r="E25" s="48">
        <v>100000</v>
      </c>
      <c r="F25" s="49">
        <f t="shared" si="2"/>
        <v>0</v>
      </c>
    </row>
    <row r="26" spans="1:6" s="25" customFormat="1" ht="15.5" x14ac:dyDescent="0.35">
      <c r="A26" s="54" t="s">
        <v>40</v>
      </c>
      <c r="B26" s="55"/>
      <c r="C26" s="56"/>
      <c r="D26" s="56"/>
      <c r="E26" s="56"/>
      <c r="F26" s="57"/>
    </row>
    <row r="27" spans="1:6" s="25" customFormat="1" ht="15.5" x14ac:dyDescent="0.35">
      <c r="A27" s="34" t="s">
        <v>13</v>
      </c>
      <c r="B27" s="35"/>
      <c r="C27" s="36">
        <f>SUM((C29*E29)+(C30*E30)+(C31*E31))</f>
        <v>200000</v>
      </c>
      <c r="D27" s="36"/>
      <c r="E27" s="35"/>
      <c r="F27" s="38"/>
    </row>
    <row r="28" spans="1:6" s="25" customFormat="1" ht="31" x14ac:dyDescent="0.35">
      <c r="A28" s="39" t="s">
        <v>14</v>
      </c>
      <c r="B28" s="40" t="s">
        <v>34</v>
      </c>
      <c r="C28" s="41" t="s">
        <v>35</v>
      </c>
      <c r="D28" s="41" t="s">
        <v>20</v>
      </c>
      <c r="E28" s="41" t="s">
        <v>21</v>
      </c>
      <c r="F28" s="42" t="s">
        <v>22</v>
      </c>
    </row>
    <row r="29" spans="1:6" s="25" customFormat="1" ht="15.5" x14ac:dyDescent="0.35">
      <c r="A29" s="44" t="s">
        <v>23</v>
      </c>
      <c r="B29" s="45"/>
      <c r="C29" s="58">
        <v>2</v>
      </c>
      <c r="D29" s="47">
        <f>IF(A4="No",0,B29)</f>
        <v>0</v>
      </c>
      <c r="E29" s="48">
        <v>100000</v>
      </c>
      <c r="F29" s="49">
        <f t="shared" ref="F29:F31" si="3">(C29*D29*E29/1000)</f>
        <v>0</v>
      </c>
    </row>
    <row r="30" spans="1:6" s="25" customFormat="1" ht="15.5" x14ac:dyDescent="0.35">
      <c r="A30" s="44" t="s">
        <v>24</v>
      </c>
      <c r="B30" s="45"/>
      <c r="C30" s="59">
        <v>0</v>
      </c>
      <c r="D30" s="47">
        <f>IF(A4="No",0,B30)</f>
        <v>0</v>
      </c>
      <c r="E30" s="48">
        <v>250000</v>
      </c>
      <c r="F30" s="49">
        <f t="shared" si="3"/>
        <v>0</v>
      </c>
    </row>
    <row r="31" spans="1:6" s="25" customFormat="1" ht="15.5" x14ac:dyDescent="0.35">
      <c r="A31" s="44" t="s">
        <v>25</v>
      </c>
      <c r="B31" s="45"/>
      <c r="C31" s="46">
        <v>0</v>
      </c>
      <c r="D31" s="47">
        <f>IF(A4="No",0,B31)</f>
        <v>0</v>
      </c>
      <c r="E31" s="48">
        <v>500000</v>
      </c>
      <c r="F31" s="49">
        <f t="shared" si="3"/>
        <v>0</v>
      </c>
    </row>
    <row r="32" spans="1:6" s="25" customFormat="1" ht="16" thickBot="1" x14ac:dyDescent="0.4">
      <c r="A32" s="50" t="s">
        <v>41</v>
      </c>
      <c r="B32" s="73"/>
      <c r="C32" s="74"/>
      <c r="D32" s="74"/>
      <c r="E32" s="74"/>
      <c r="F32" s="53">
        <f>IF(A4="No","No Bid",SUM(F23:F25)+SUM(F29:F31))</f>
        <v>0</v>
      </c>
    </row>
    <row r="33" spans="1:2" s="25" customFormat="1" ht="16" thickBot="1" x14ac:dyDescent="0.4"/>
    <row r="34" spans="1:2" s="25" customFormat="1" ht="16" thickBot="1" x14ac:dyDescent="0.4">
      <c r="A34" s="7" t="s">
        <v>43</v>
      </c>
      <c r="B34" s="8">
        <f>IF(A4="No","No Bid",SUM(F18+F32))</f>
        <v>0</v>
      </c>
    </row>
  </sheetData>
  <sheetProtection algorithmName="SHA-512" hashValue="lC1gAD7xJ7msUXxG14N7uEuHQLKXZo7pzV3PgPOJkVDHAyxu7kX09SNMCjJPWs42h/fx+/i20wQYn606u/0T/g==" saltValue="KMn9Hb5/+NjBGoqjBrmP8g==" spinCount="100000" sheet="1" objects="1" scenarios="1"/>
  <protectedRanges>
    <protectedRange sqref="B9:B11 B15:B17 B23:B25 B29:B31" name="UNIT PRICE_1"/>
  </protectedRanges>
  <conditionalFormatting sqref="F18">
    <cfRule type="containsText" dxfId="7" priority="4" operator="containsText" text="No Bid">
      <formula>NOT(ISERROR(SEARCH("No Bid",F18)))</formula>
    </cfRule>
  </conditionalFormatting>
  <conditionalFormatting sqref="F32">
    <cfRule type="containsText" dxfId="6" priority="3" operator="containsText" text="No Bid">
      <formula>NOT(ISERROR(SEARCH("No Bid",F32)))</formula>
    </cfRule>
  </conditionalFormatting>
  <conditionalFormatting sqref="B34">
    <cfRule type="containsText" dxfId="5" priority="1" operator="containsText" text="No Bid">
      <formula>NOT(ISERROR(SEARCH("No Bid",B34)))</formula>
    </cfRule>
  </conditionalFormatting>
  <pageMargins left="0.25" right="0.25" top="0.75" bottom="0.75" header="0.3" footer="0.3"/>
  <pageSetup scale="8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EEABE62-2B24-491A-B12D-C23413F13E60}">
          <x14:formula1>
            <xm:f>'Yes-No'!$A$1:$A$2</xm:f>
          </x14:formula1>
          <xm:sqref>A4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EFB73-63C0-4970-A0AE-184A9BA5F48F}">
  <sheetPr>
    <pageSetUpPr fitToPage="1"/>
  </sheetPr>
  <dimension ref="A1:Y70"/>
  <sheetViews>
    <sheetView showGridLines="0" topLeftCell="A58" zoomScaleNormal="100" zoomScaleSheetLayoutView="75" workbookViewId="0"/>
  </sheetViews>
  <sheetFormatPr defaultColWidth="9.1796875" defaultRowHeight="14" x14ac:dyDescent="0.35"/>
  <cols>
    <col min="1" max="1" width="34.1796875" style="3" customWidth="1"/>
    <col min="2" max="2" width="28.7265625" style="3" customWidth="1"/>
    <col min="3" max="3" width="13.7265625" style="3" customWidth="1"/>
    <col min="4" max="4" width="12" style="3" customWidth="1"/>
    <col min="5" max="5" width="17" style="3" bestFit="1" customWidth="1"/>
    <col min="6" max="6" width="15.81640625" style="3" customWidth="1"/>
    <col min="7" max="7" width="5.453125" style="3" customWidth="1"/>
    <col min="8" max="8" width="9.1796875" style="3"/>
    <col min="9" max="9" width="10.453125" style="3" bestFit="1" customWidth="1"/>
    <col min="10" max="12" width="9.1796875" style="3"/>
    <col min="13" max="13" width="12.1796875" style="10" bestFit="1" customWidth="1"/>
    <col min="14" max="16384" width="9.1796875" style="3"/>
  </cols>
  <sheetData>
    <row r="1" spans="1:25" ht="22.5" x14ac:dyDescent="0.35">
      <c r="A1" s="22" t="s">
        <v>0</v>
      </c>
    </row>
    <row r="2" spans="1:25" ht="22.5" x14ac:dyDescent="0.35">
      <c r="A2" s="23" t="s">
        <v>44</v>
      </c>
    </row>
    <row r="3" spans="1:25" s="25" customFormat="1" ht="93" x14ac:dyDescent="0.35">
      <c r="A3" s="24" t="s">
        <v>9</v>
      </c>
      <c r="M3" s="75"/>
      <c r="V3" s="76"/>
      <c r="W3" s="76"/>
      <c r="X3" s="76"/>
      <c r="Y3" s="76"/>
    </row>
    <row r="4" spans="1:25" s="25" customFormat="1" ht="16" thickBot="1" x14ac:dyDescent="0.4">
      <c r="A4" s="26"/>
      <c r="M4" s="75"/>
    </row>
    <row r="5" spans="1:25" s="25" customFormat="1" ht="16" thickBot="1" x14ac:dyDescent="0.4">
      <c r="A5" s="27" t="s">
        <v>45</v>
      </c>
      <c r="B5" s="28"/>
      <c r="C5" s="4"/>
      <c r="D5" s="4"/>
      <c r="E5" s="5"/>
      <c r="F5" s="6"/>
      <c r="M5" s="75"/>
    </row>
    <row r="6" spans="1:25" s="25" customFormat="1" ht="17.5" x14ac:dyDescent="0.45">
      <c r="A6" s="29" t="s">
        <v>46</v>
      </c>
      <c r="B6" s="30"/>
      <c r="C6" s="31"/>
      <c r="D6" s="31"/>
      <c r="E6" s="31"/>
      <c r="F6" s="32"/>
      <c r="H6" s="33"/>
      <c r="M6" s="75"/>
    </row>
    <row r="7" spans="1:25" s="25" customFormat="1" ht="15.5" x14ac:dyDescent="0.35">
      <c r="A7" s="34" t="s">
        <v>13</v>
      </c>
      <c r="B7" s="35"/>
      <c r="C7" s="36">
        <f>SUM((C9*E9)+(C10*E10)+(C11*E11))</f>
        <v>100000</v>
      </c>
      <c r="D7" s="36"/>
      <c r="E7" s="37"/>
      <c r="F7" s="38"/>
      <c r="M7" s="75"/>
    </row>
    <row r="8" spans="1:25" s="25" customFormat="1" ht="40.5" customHeight="1" x14ac:dyDescent="0.35">
      <c r="A8" s="39" t="s">
        <v>14</v>
      </c>
      <c r="B8" s="40" t="s">
        <v>34</v>
      </c>
      <c r="C8" s="41" t="s">
        <v>35</v>
      </c>
      <c r="D8" s="41" t="s">
        <v>20</v>
      </c>
      <c r="E8" s="41" t="s">
        <v>21</v>
      </c>
      <c r="F8" s="42" t="s">
        <v>22</v>
      </c>
      <c r="G8" s="43"/>
      <c r="M8" s="75"/>
    </row>
    <row r="9" spans="1:25" s="25" customFormat="1" ht="15.5" x14ac:dyDescent="0.35">
      <c r="A9" s="44" t="s">
        <v>23</v>
      </c>
      <c r="B9" s="45"/>
      <c r="C9" s="46">
        <v>1</v>
      </c>
      <c r="D9" s="72">
        <f>IF(A4="No",0,B9)</f>
        <v>0</v>
      </c>
      <c r="E9" s="48">
        <v>100000</v>
      </c>
      <c r="F9" s="49">
        <f>(C9*E9*D9/1000)</f>
        <v>0</v>
      </c>
      <c r="M9" s="75"/>
    </row>
    <row r="10" spans="1:25" s="25" customFormat="1" ht="15.5" x14ac:dyDescent="0.35">
      <c r="A10" s="44" t="s">
        <v>24</v>
      </c>
      <c r="B10" s="45"/>
      <c r="C10" s="46">
        <v>0</v>
      </c>
      <c r="D10" s="72">
        <f>IF(A4="No",0,B10)</f>
        <v>0</v>
      </c>
      <c r="E10" s="48">
        <v>250000</v>
      </c>
      <c r="F10" s="49">
        <f t="shared" ref="F10:F11" si="0">(C10*E10*D10/1000)</f>
        <v>0</v>
      </c>
      <c r="M10" s="75"/>
    </row>
    <row r="11" spans="1:25" s="25" customFormat="1" ht="15.5" x14ac:dyDescent="0.35">
      <c r="A11" s="44" t="s">
        <v>25</v>
      </c>
      <c r="B11" s="45"/>
      <c r="C11" s="46">
        <v>0</v>
      </c>
      <c r="D11" s="72">
        <f>IF(A4="No",0,B11)</f>
        <v>0</v>
      </c>
      <c r="E11" s="48">
        <v>500000</v>
      </c>
      <c r="F11" s="49">
        <f t="shared" si="0"/>
        <v>0</v>
      </c>
      <c r="M11" s="75"/>
    </row>
    <row r="12" spans="1:25" s="25" customFormat="1" ht="15.5" x14ac:dyDescent="0.35">
      <c r="A12" s="77" t="s">
        <v>90</v>
      </c>
      <c r="B12" s="55"/>
      <c r="C12" s="69"/>
      <c r="D12" s="69"/>
      <c r="E12" s="69"/>
      <c r="F12" s="70"/>
      <c r="M12" s="75"/>
    </row>
    <row r="13" spans="1:25" s="25" customFormat="1" ht="15.5" x14ac:dyDescent="0.35">
      <c r="A13" s="34" t="s">
        <v>13</v>
      </c>
      <c r="B13" s="35"/>
      <c r="C13" s="36">
        <f>SUM((C15*E15)+(C16*E16)+(C17*E17))</f>
        <v>25000</v>
      </c>
      <c r="D13" s="36"/>
      <c r="E13" s="37"/>
      <c r="F13" s="38"/>
      <c r="M13" s="75"/>
    </row>
    <row r="14" spans="1:25" s="25" customFormat="1" ht="56.15" customHeight="1" x14ac:dyDescent="0.35">
      <c r="A14" s="39" t="s">
        <v>14</v>
      </c>
      <c r="B14" s="40" t="s">
        <v>34</v>
      </c>
      <c r="C14" s="41" t="s">
        <v>35</v>
      </c>
      <c r="D14" s="41" t="s">
        <v>20</v>
      </c>
      <c r="E14" s="41" t="s">
        <v>21</v>
      </c>
      <c r="F14" s="42" t="s">
        <v>22</v>
      </c>
      <c r="M14" s="75"/>
    </row>
    <row r="15" spans="1:25" s="25" customFormat="1" ht="15.5" x14ac:dyDescent="0.35">
      <c r="A15" s="44" t="s">
        <v>83</v>
      </c>
      <c r="B15" s="45"/>
      <c r="C15" s="46">
        <v>1</v>
      </c>
      <c r="D15" s="72">
        <f>IF(A4="No",0,B15)</f>
        <v>0</v>
      </c>
      <c r="E15" s="48">
        <v>25000</v>
      </c>
      <c r="F15" s="49">
        <f t="shared" ref="F15:F17" si="1">(C15*E15*D15/1000)</f>
        <v>0</v>
      </c>
      <c r="M15" s="75"/>
    </row>
    <row r="16" spans="1:25" s="25" customFormat="1" ht="15.5" x14ac:dyDescent="0.35">
      <c r="A16" s="44" t="s">
        <v>84</v>
      </c>
      <c r="B16" s="45"/>
      <c r="C16" s="46">
        <v>0</v>
      </c>
      <c r="D16" s="72">
        <f>IF(A4="No",0,B16)</f>
        <v>0</v>
      </c>
      <c r="E16" s="48">
        <v>50000</v>
      </c>
      <c r="F16" s="49">
        <f t="shared" si="1"/>
        <v>0</v>
      </c>
      <c r="M16" s="75"/>
    </row>
    <row r="17" spans="1:13" s="25" customFormat="1" ht="15.5" x14ac:dyDescent="0.35">
      <c r="A17" s="44" t="s">
        <v>85</v>
      </c>
      <c r="B17" s="45"/>
      <c r="C17" s="46">
        <v>0</v>
      </c>
      <c r="D17" s="72">
        <f>IF(A4="No",0,B17)</f>
        <v>0</v>
      </c>
      <c r="E17" s="48">
        <v>100000</v>
      </c>
      <c r="F17" s="49">
        <f t="shared" si="1"/>
        <v>0</v>
      </c>
      <c r="M17" s="75"/>
    </row>
    <row r="18" spans="1:13" s="25" customFormat="1" ht="15.5" x14ac:dyDescent="0.35">
      <c r="A18" s="29" t="s">
        <v>47</v>
      </c>
      <c r="B18" s="30"/>
      <c r="C18" s="31"/>
      <c r="D18" s="31"/>
      <c r="E18" s="31"/>
      <c r="F18" s="32"/>
      <c r="M18" s="75"/>
    </row>
    <row r="19" spans="1:13" s="25" customFormat="1" ht="15.5" x14ac:dyDescent="0.35">
      <c r="A19" s="34" t="s">
        <v>13</v>
      </c>
      <c r="B19" s="35"/>
      <c r="C19" s="36">
        <f>SUM((C21*E21)+(C22*E22)+(C23*E23))</f>
        <v>1500000</v>
      </c>
      <c r="D19" s="36"/>
      <c r="E19" s="37"/>
      <c r="F19" s="38"/>
      <c r="M19" s="75"/>
    </row>
    <row r="20" spans="1:13" s="25" customFormat="1" ht="56.15" customHeight="1" x14ac:dyDescent="0.35">
      <c r="A20" s="39" t="s">
        <v>14</v>
      </c>
      <c r="B20" s="40" t="s">
        <v>34</v>
      </c>
      <c r="C20" s="41" t="s">
        <v>35</v>
      </c>
      <c r="D20" s="41" t="s">
        <v>20</v>
      </c>
      <c r="E20" s="41" t="s">
        <v>21</v>
      </c>
      <c r="F20" s="42" t="s">
        <v>22</v>
      </c>
      <c r="M20" s="75"/>
    </row>
    <row r="21" spans="1:13" s="25" customFormat="1" ht="15.5" x14ac:dyDescent="0.35">
      <c r="A21" s="44" t="s">
        <v>23</v>
      </c>
      <c r="B21" s="45"/>
      <c r="C21" s="46">
        <v>0</v>
      </c>
      <c r="D21" s="72">
        <f>IF(A4="No",0,B21)</f>
        <v>0</v>
      </c>
      <c r="E21" s="48">
        <v>100000</v>
      </c>
      <c r="F21" s="49">
        <f t="shared" ref="F21:F23" si="2">(C21*E21*D21/1000)</f>
        <v>0</v>
      </c>
      <c r="M21" s="75"/>
    </row>
    <row r="22" spans="1:13" s="25" customFormat="1" ht="15.5" x14ac:dyDescent="0.35">
      <c r="A22" s="44" t="s">
        <v>24</v>
      </c>
      <c r="B22" s="45"/>
      <c r="C22" s="46">
        <v>2</v>
      </c>
      <c r="D22" s="72">
        <f>IF(A4="No",0,B22)</f>
        <v>0</v>
      </c>
      <c r="E22" s="48">
        <v>250000</v>
      </c>
      <c r="F22" s="49">
        <f t="shared" si="2"/>
        <v>0</v>
      </c>
      <c r="M22" s="75"/>
    </row>
    <row r="23" spans="1:13" s="25" customFormat="1" ht="15.5" x14ac:dyDescent="0.35">
      <c r="A23" s="44" t="s">
        <v>25</v>
      </c>
      <c r="B23" s="45"/>
      <c r="C23" s="46">
        <v>2</v>
      </c>
      <c r="D23" s="72">
        <f>IF(A4="No",0,B23)</f>
        <v>0</v>
      </c>
      <c r="E23" s="48">
        <v>500000</v>
      </c>
      <c r="F23" s="49">
        <f t="shared" si="2"/>
        <v>0</v>
      </c>
      <c r="M23" s="75"/>
    </row>
    <row r="24" spans="1:13" s="25" customFormat="1" ht="15.5" x14ac:dyDescent="0.35">
      <c r="A24" s="68" t="s">
        <v>48</v>
      </c>
      <c r="B24" s="55"/>
      <c r="C24" s="69"/>
      <c r="D24" s="69"/>
      <c r="E24" s="69"/>
      <c r="F24" s="70"/>
      <c r="M24" s="75"/>
    </row>
    <row r="25" spans="1:13" s="25" customFormat="1" ht="15.5" x14ac:dyDescent="0.35">
      <c r="A25" s="34" t="s">
        <v>13</v>
      </c>
      <c r="B25" s="35"/>
      <c r="C25" s="36">
        <f>SUM((C27*E27)+(C28*E28)+(C29*E29))</f>
        <v>100000</v>
      </c>
      <c r="D25" s="36"/>
      <c r="E25" s="37"/>
      <c r="F25" s="38"/>
      <c r="M25" s="75"/>
    </row>
    <row r="26" spans="1:13" s="25" customFormat="1" ht="31" x14ac:dyDescent="0.35">
      <c r="A26" s="39" t="s">
        <v>14</v>
      </c>
      <c r="B26" s="40" t="s">
        <v>34</v>
      </c>
      <c r="C26" s="41" t="s">
        <v>35</v>
      </c>
      <c r="D26" s="41" t="s">
        <v>20</v>
      </c>
      <c r="E26" s="41" t="s">
        <v>21</v>
      </c>
      <c r="F26" s="42" t="s">
        <v>22</v>
      </c>
      <c r="M26" s="75"/>
    </row>
    <row r="27" spans="1:13" s="25" customFormat="1" ht="15.5" x14ac:dyDescent="0.35">
      <c r="A27" s="44" t="s">
        <v>23</v>
      </c>
      <c r="B27" s="45"/>
      <c r="C27" s="46">
        <v>1</v>
      </c>
      <c r="D27" s="72">
        <f>IF(A4="No",0,B27)</f>
        <v>0</v>
      </c>
      <c r="E27" s="48">
        <v>100000</v>
      </c>
      <c r="F27" s="49">
        <f t="shared" ref="F27:F29" si="3">(C27*E27*D27/1000)</f>
        <v>0</v>
      </c>
      <c r="M27" s="75"/>
    </row>
    <row r="28" spans="1:13" s="25" customFormat="1" ht="15.5" x14ac:dyDescent="0.35">
      <c r="A28" s="44" t="s">
        <v>24</v>
      </c>
      <c r="B28" s="45"/>
      <c r="C28" s="46">
        <v>0</v>
      </c>
      <c r="D28" s="72">
        <f>IF(A4="No",0,B28)</f>
        <v>0</v>
      </c>
      <c r="E28" s="48">
        <v>250000</v>
      </c>
      <c r="F28" s="49">
        <f t="shared" si="3"/>
        <v>0</v>
      </c>
      <c r="M28" s="75"/>
    </row>
    <row r="29" spans="1:13" s="25" customFormat="1" ht="15.5" x14ac:dyDescent="0.35">
      <c r="A29" s="44" t="s">
        <v>25</v>
      </c>
      <c r="B29" s="45"/>
      <c r="C29" s="46">
        <v>0</v>
      </c>
      <c r="D29" s="72">
        <f>IF(A4="No",0,B29)</f>
        <v>0</v>
      </c>
      <c r="E29" s="48">
        <v>500000</v>
      </c>
      <c r="F29" s="49">
        <f t="shared" si="3"/>
        <v>0</v>
      </c>
      <c r="M29" s="75"/>
    </row>
    <row r="30" spans="1:13" s="25" customFormat="1" ht="15.5" x14ac:dyDescent="0.35">
      <c r="A30" s="68" t="s">
        <v>49</v>
      </c>
      <c r="B30" s="55"/>
      <c r="C30" s="69"/>
      <c r="D30" s="69"/>
      <c r="E30" s="69"/>
      <c r="F30" s="70"/>
      <c r="M30" s="75"/>
    </row>
    <row r="31" spans="1:13" s="25" customFormat="1" ht="15.5" x14ac:dyDescent="0.35">
      <c r="A31" s="34" t="s">
        <v>13</v>
      </c>
      <c r="B31" s="35"/>
      <c r="C31" s="36">
        <f>SUM((C33*E33)+(C34*E34)+(C35*E35))</f>
        <v>400000</v>
      </c>
      <c r="D31" s="36"/>
      <c r="E31" s="37"/>
      <c r="F31" s="38"/>
      <c r="M31" s="75"/>
    </row>
    <row r="32" spans="1:13" s="25" customFormat="1" ht="31" x14ac:dyDescent="0.35">
      <c r="A32" s="39" t="s">
        <v>14</v>
      </c>
      <c r="B32" s="40" t="s">
        <v>34</v>
      </c>
      <c r="C32" s="41" t="s">
        <v>35</v>
      </c>
      <c r="D32" s="41" t="s">
        <v>20</v>
      </c>
      <c r="E32" s="41" t="s">
        <v>21</v>
      </c>
      <c r="F32" s="42" t="s">
        <v>22</v>
      </c>
      <c r="M32" s="75"/>
    </row>
    <row r="33" spans="1:13" s="25" customFormat="1" ht="15.5" x14ac:dyDescent="0.35">
      <c r="A33" s="44" t="s">
        <v>23</v>
      </c>
      <c r="B33" s="45"/>
      <c r="C33" s="46">
        <v>4</v>
      </c>
      <c r="D33" s="72">
        <f>IF(A4="No",0,B33)</f>
        <v>0</v>
      </c>
      <c r="E33" s="48">
        <v>100000</v>
      </c>
      <c r="F33" s="49">
        <f t="shared" ref="F33:F35" si="4">(C33*E33*D33/1000)</f>
        <v>0</v>
      </c>
      <c r="M33" s="75"/>
    </row>
    <row r="34" spans="1:13" s="25" customFormat="1" ht="15.5" x14ac:dyDescent="0.35">
      <c r="A34" s="44" t="s">
        <v>24</v>
      </c>
      <c r="B34" s="45"/>
      <c r="C34" s="46">
        <v>0</v>
      </c>
      <c r="D34" s="72">
        <f>IF(A4="No",0,B34)</f>
        <v>0</v>
      </c>
      <c r="E34" s="48">
        <v>250000</v>
      </c>
      <c r="F34" s="49">
        <f t="shared" si="4"/>
        <v>0</v>
      </c>
      <c r="M34" s="75"/>
    </row>
    <row r="35" spans="1:13" s="25" customFormat="1" ht="15.5" x14ac:dyDescent="0.35">
      <c r="A35" s="44" t="s">
        <v>25</v>
      </c>
      <c r="B35" s="45"/>
      <c r="C35" s="46">
        <v>0</v>
      </c>
      <c r="D35" s="72">
        <f>IF(A4="No",0,B35)</f>
        <v>0</v>
      </c>
      <c r="E35" s="48">
        <v>500000</v>
      </c>
      <c r="F35" s="49">
        <f t="shared" si="4"/>
        <v>0</v>
      </c>
      <c r="M35" s="75"/>
    </row>
    <row r="36" spans="1:13" s="25" customFormat="1" ht="16" thickBot="1" x14ac:dyDescent="0.4">
      <c r="A36" s="50" t="s">
        <v>50</v>
      </c>
      <c r="B36" s="51"/>
      <c r="C36" s="52"/>
      <c r="D36" s="52"/>
      <c r="E36" s="52"/>
      <c r="F36" s="53">
        <f>IF(A4="No","No Bid",SUM(F9:F11)+SUM(F15:F17)+SUM(F21:F23)+SUM(F27:F29)+SUM(F33:F35))</f>
        <v>0</v>
      </c>
      <c r="M36" s="75"/>
    </row>
    <row r="37" spans="1:13" s="25" customFormat="1" ht="16" thickBot="1" x14ac:dyDescent="0.4">
      <c r="A37" s="27" t="s">
        <v>51</v>
      </c>
      <c r="B37" s="28"/>
      <c r="C37" s="4"/>
      <c r="D37" s="4"/>
      <c r="E37" s="5"/>
      <c r="F37" s="6"/>
      <c r="M37" s="75"/>
    </row>
    <row r="38" spans="1:13" s="25" customFormat="1" ht="15.5" x14ac:dyDescent="0.35">
      <c r="A38" s="54" t="s">
        <v>52</v>
      </c>
      <c r="B38" s="55"/>
      <c r="C38" s="56"/>
      <c r="D38" s="56"/>
      <c r="E38" s="56"/>
      <c r="F38" s="57"/>
      <c r="M38" s="75"/>
    </row>
    <row r="39" spans="1:13" s="25" customFormat="1" ht="15.5" x14ac:dyDescent="0.35">
      <c r="A39" s="34" t="s">
        <v>13</v>
      </c>
      <c r="B39" s="35"/>
      <c r="C39" s="36">
        <f>SUM((C41*E41)+(C42*E42)+(C43*E43))</f>
        <v>1500000</v>
      </c>
      <c r="D39" s="36"/>
      <c r="E39" s="35"/>
      <c r="F39" s="38"/>
      <c r="I39" s="78"/>
      <c r="M39" s="75"/>
    </row>
    <row r="40" spans="1:13" s="25" customFormat="1" ht="31" x14ac:dyDescent="0.35">
      <c r="A40" s="39" t="s">
        <v>14</v>
      </c>
      <c r="B40" s="40" t="s">
        <v>34</v>
      </c>
      <c r="C40" s="41" t="s">
        <v>35</v>
      </c>
      <c r="D40" s="41" t="s">
        <v>20</v>
      </c>
      <c r="E40" s="41" t="s">
        <v>21</v>
      </c>
      <c r="F40" s="42" t="s">
        <v>22</v>
      </c>
      <c r="M40" s="75"/>
    </row>
    <row r="41" spans="1:13" s="25" customFormat="1" ht="15.5" x14ac:dyDescent="0.35">
      <c r="A41" s="44" t="s">
        <v>23</v>
      </c>
      <c r="B41" s="45"/>
      <c r="C41" s="58">
        <v>0</v>
      </c>
      <c r="D41" s="72">
        <f>IF(A4="No",0,B41)</f>
        <v>0</v>
      </c>
      <c r="E41" s="48">
        <v>100000</v>
      </c>
      <c r="F41" s="49">
        <f t="shared" ref="F41:F43" si="5">(C41*E41*D41/1000)</f>
        <v>0</v>
      </c>
      <c r="M41" s="75"/>
    </row>
    <row r="42" spans="1:13" s="25" customFormat="1" ht="15.5" x14ac:dyDescent="0.35">
      <c r="A42" s="44" t="s">
        <v>24</v>
      </c>
      <c r="B42" s="45"/>
      <c r="C42" s="59">
        <v>4</v>
      </c>
      <c r="D42" s="72">
        <f>IF(A4="No",0,B42)</f>
        <v>0</v>
      </c>
      <c r="E42" s="59">
        <v>250000</v>
      </c>
      <c r="F42" s="49">
        <f t="shared" si="5"/>
        <v>0</v>
      </c>
      <c r="M42" s="75"/>
    </row>
    <row r="43" spans="1:13" s="25" customFormat="1" ht="15.5" x14ac:dyDescent="0.35">
      <c r="A43" s="44" t="s">
        <v>25</v>
      </c>
      <c r="B43" s="45"/>
      <c r="C43" s="46">
        <v>1</v>
      </c>
      <c r="D43" s="72">
        <f>IF(A4="No",0,B43)</f>
        <v>0</v>
      </c>
      <c r="E43" s="48">
        <v>500000</v>
      </c>
      <c r="F43" s="49">
        <f t="shared" si="5"/>
        <v>0</v>
      </c>
      <c r="M43" s="75"/>
    </row>
    <row r="44" spans="1:13" s="25" customFormat="1" ht="15.5" x14ac:dyDescent="0.35">
      <c r="A44" s="54" t="s">
        <v>53</v>
      </c>
      <c r="B44" s="55"/>
      <c r="C44" s="56"/>
      <c r="D44" s="56"/>
      <c r="E44" s="56"/>
      <c r="F44" s="57"/>
      <c r="M44" s="75"/>
    </row>
    <row r="45" spans="1:13" s="25" customFormat="1" ht="15.5" x14ac:dyDescent="0.35">
      <c r="A45" s="34" t="s">
        <v>13</v>
      </c>
      <c r="B45" s="35"/>
      <c r="C45" s="36">
        <f>SUM((C47*E47)+(C48*E48)+(C49*E49))</f>
        <v>400000</v>
      </c>
      <c r="D45" s="36"/>
      <c r="E45" s="35"/>
      <c r="F45" s="38"/>
      <c r="M45" s="75"/>
    </row>
    <row r="46" spans="1:13" s="25" customFormat="1" ht="31" x14ac:dyDescent="0.35">
      <c r="A46" s="39" t="s">
        <v>14</v>
      </c>
      <c r="B46" s="40" t="s">
        <v>34</v>
      </c>
      <c r="C46" s="41" t="s">
        <v>35</v>
      </c>
      <c r="D46" s="41" t="s">
        <v>20</v>
      </c>
      <c r="E46" s="41" t="s">
        <v>21</v>
      </c>
      <c r="F46" s="42" t="s">
        <v>22</v>
      </c>
      <c r="M46" s="75"/>
    </row>
    <row r="47" spans="1:13" s="25" customFormat="1" ht="15.5" x14ac:dyDescent="0.35">
      <c r="A47" s="44" t="s">
        <v>23</v>
      </c>
      <c r="B47" s="45"/>
      <c r="C47" s="58">
        <v>4</v>
      </c>
      <c r="D47" s="72">
        <f>IF(A4="No",0,B47)</f>
        <v>0</v>
      </c>
      <c r="E47" s="48">
        <v>100000</v>
      </c>
      <c r="F47" s="49">
        <f t="shared" ref="F47:F49" si="6">(C47*E47*D47/1000)</f>
        <v>0</v>
      </c>
      <c r="M47" s="75"/>
    </row>
    <row r="48" spans="1:13" s="25" customFormat="1" ht="15.5" x14ac:dyDescent="0.35">
      <c r="A48" s="44" t="s">
        <v>24</v>
      </c>
      <c r="B48" s="45"/>
      <c r="C48" s="59">
        <v>0</v>
      </c>
      <c r="D48" s="72">
        <f>IF(A4="No",0,B48)</f>
        <v>0</v>
      </c>
      <c r="E48" s="59">
        <v>250000</v>
      </c>
      <c r="F48" s="49">
        <f t="shared" si="6"/>
        <v>0</v>
      </c>
      <c r="M48" s="75"/>
    </row>
    <row r="49" spans="1:13" s="25" customFormat="1" ht="15.5" x14ac:dyDescent="0.35">
      <c r="A49" s="44" t="s">
        <v>25</v>
      </c>
      <c r="B49" s="45"/>
      <c r="C49" s="46">
        <v>0</v>
      </c>
      <c r="D49" s="72">
        <f>IF(A4="No",0,B49)</f>
        <v>0</v>
      </c>
      <c r="E49" s="48">
        <v>500000</v>
      </c>
      <c r="F49" s="49">
        <f t="shared" si="6"/>
        <v>0</v>
      </c>
      <c r="M49" s="75"/>
    </row>
    <row r="50" spans="1:13" s="25" customFormat="1" ht="16" thickBot="1" x14ac:dyDescent="0.4">
      <c r="A50" s="50" t="s">
        <v>41</v>
      </c>
      <c r="B50" s="51"/>
      <c r="C50" s="52"/>
      <c r="D50" s="52"/>
      <c r="E50" s="52"/>
      <c r="F50" s="53">
        <f>IF(A4="No","No Bid",SUM(F41:F43)+SUM(F47:F49))</f>
        <v>0</v>
      </c>
      <c r="M50" s="75"/>
    </row>
    <row r="51" spans="1:13" s="25" customFormat="1" ht="16" thickBot="1" x14ac:dyDescent="0.4">
      <c r="A51" s="27" t="s">
        <v>54</v>
      </c>
      <c r="B51" s="28"/>
      <c r="C51" s="4"/>
      <c r="D51" s="4"/>
      <c r="E51" s="5"/>
      <c r="F51" s="6"/>
      <c r="M51" s="75"/>
    </row>
    <row r="52" spans="1:13" s="25" customFormat="1" ht="15.5" x14ac:dyDescent="0.35">
      <c r="A52" s="54" t="s">
        <v>55</v>
      </c>
      <c r="B52" s="55"/>
      <c r="C52" s="56"/>
      <c r="D52" s="56"/>
      <c r="E52" s="56"/>
      <c r="F52" s="57"/>
      <c r="M52" s="75"/>
    </row>
    <row r="53" spans="1:13" s="25" customFormat="1" ht="15.5" x14ac:dyDescent="0.35">
      <c r="A53" s="34" t="s">
        <v>13</v>
      </c>
      <c r="B53" s="35"/>
      <c r="C53" s="36">
        <f>SUM((C55*E55)+(C56*E56)+(C57*E57))</f>
        <v>100000</v>
      </c>
      <c r="D53" s="36"/>
      <c r="E53" s="35"/>
      <c r="F53" s="38"/>
      <c r="M53" s="75"/>
    </row>
    <row r="54" spans="1:13" s="25" customFormat="1" ht="31" x14ac:dyDescent="0.35">
      <c r="A54" s="39" t="s">
        <v>14</v>
      </c>
      <c r="B54" s="40" t="s">
        <v>34</v>
      </c>
      <c r="C54" s="41" t="s">
        <v>35</v>
      </c>
      <c r="D54" s="41" t="s">
        <v>20</v>
      </c>
      <c r="E54" s="41" t="s">
        <v>21</v>
      </c>
      <c r="F54" s="42" t="s">
        <v>22</v>
      </c>
      <c r="M54" s="75"/>
    </row>
    <row r="55" spans="1:13" s="25" customFormat="1" ht="15.5" x14ac:dyDescent="0.35">
      <c r="A55" s="44" t="s">
        <v>23</v>
      </c>
      <c r="B55" s="45"/>
      <c r="C55" s="58">
        <v>1</v>
      </c>
      <c r="D55" s="72">
        <f>IF(A4="No",0,B55)</f>
        <v>0</v>
      </c>
      <c r="E55" s="48">
        <v>100000</v>
      </c>
      <c r="F55" s="49">
        <f t="shared" ref="F55:F57" si="7">(C55*E55*D55/1000)</f>
        <v>0</v>
      </c>
      <c r="M55" s="75"/>
    </row>
    <row r="56" spans="1:13" s="25" customFormat="1" ht="15.5" x14ac:dyDescent="0.35">
      <c r="A56" s="44" t="s">
        <v>24</v>
      </c>
      <c r="B56" s="45"/>
      <c r="C56" s="59">
        <v>0</v>
      </c>
      <c r="D56" s="72">
        <f>IF(A4="No",0,B56)</f>
        <v>0</v>
      </c>
      <c r="E56" s="59">
        <v>250000</v>
      </c>
      <c r="F56" s="49">
        <f t="shared" si="7"/>
        <v>0</v>
      </c>
      <c r="M56" s="75"/>
    </row>
    <row r="57" spans="1:13" s="25" customFormat="1" ht="15.5" x14ac:dyDescent="0.35">
      <c r="A57" s="44" t="s">
        <v>25</v>
      </c>
      <c r="B57" s="45"/>
      <c r="C57" s="46">
        <v>0</v>
      </c>
      <c r="D57" s="72">
        <f>IF(A4="No",0,B57)</f>
        <v>0</v>
      </c>
      <c r="E57" s="48">
        <v>500000</v>
      </c>
      <c r="F57" s="49">
        <f t="shared" si="7"/>
        <v>0</v>
      </c>
      <c r="M57" s="75"/>
    </row>
    <row r="58" spans="1:13" s="25" customFormat="1" ht="15.5" x14ac:dyDescent="0.35">
      <c r="A58" s="54" t="s">
        <v>56</v>
      </c>
      <c r="B58" s="55"/>
      <c r="C58" s="56"/>
      <c r="D58" s="56"/>
      <c r="E58" s="56"/>
      <c r="F58" s="57"/>
      <c r="M58" s="75"/>
    </row>
    <row r="59" spans="1:13" s="25" customFormat="1" ht="15.5" x14ac:dyDescent="0.35">
      <c r="A59" s="34" t="s">
        <v>13</v>
      </c>
      <c r="B59" s="35"/>
      <c r="C59" s="36">
        <f>SUM((C61*E61)+(C62*E62)+(C63*E63))</f>
        <v>25000</v>
      </c>
      <c r="D59" s="36"/>
      <c r="E59" s="35"/>
      <c r="F59" s="38"/>
      <c r="M59" s="75"/>
    </row>
    <row r="60" spans="1:13" s="25" customFormat="1" ht="31" x14ac:dyDescent="0.35">
      <c r="A60" s="39" t="s">
        <v>14</v>
      </c>
      <c r="B60" s="40" t="s">
        <v>34</v>
      </c>
      <c r="C60" s="41" t="s">
        <v>35</v>
      </c>
      <c r="D60" s="41" t="s">
        <v>20</v>
      </c>
      <c r="E60" s="41" t="s">
        <v>21</v>
      </c>
      <c r="F60" s="42" t="s">
        <v>22</v>
      </c>
      <c r="M60" s="75"/>
    </row>
    <row r="61" spans="1:13" s="25" customFormat="1" ht="15.5" x14ac:dyDescent="0.35">
      <c r="A61" s="44" t="s">
        <v>83</v>
      </c>
      <c r="B61" s="45"/>
      <c r="C61" s="58">
        <v>1</v>
      </c>
      <c r="D61" s="72">
        <f>IF(A4="No",0,B61)</f>
        <v>0</v>
      </c>
      <c r="E61" s="48">
        <v>25000</v>
      </c>
      <c r="F61" s="49">
        <f t="shared" ref="F61:F63" si="8">(C61*E61*D61/1000)</f>
        <v>0</v>
      </c>
      <c r="M61" s="75"/>
    </row>
    <row r="62" spans="1:13" s="25" customFormat="1" ht="15.5" x14ac:dyDescent="0.35">
      <c r="A62" s="44" t="s">
        <v>84</v>
      </c>
      <c r="B62" s="45"/>
      <c r="C62" s="59">
        <v>0</v>
      </c>
      <c r="D62" s="72">
        <f>IF(A4="No",0,B62)</f>
        <v>0</v>
      </c>
      <c r="E62" s="48">
        <v>50000</v>
      </c>
      <c r="F62" s="49">
        <f t="shared" si="8"/>
        <v>0</v>
      </c>
      <c r="M62" s="75"/>
    </row>
    <row r="63" spans="1:13" s="25" customFormat="1" ht="15.5" x14ac:dyDescent="0.35">
      <c r="A63" s="44" t="s">
        <v>85</v>
      </c>
      <c r="B63" s="45"/>
      <c r="C63" s="46">
        <v>0</v>
      </c>
      <c r="D63" s="72">
        <f>IF(A4="No",0,B63)</f>
        <v>0</v>
      </c>
      <c r="E63" s="48">
        <v>100000</v>
      </c>
      <c r="F63" s="49">
        <f t="shared" si="8"/>
        <v>0</v>
      </c>
      <c r="M63" s="75"/>
    </row>
    <row r="64" spans="1:13" s="25" customFormat="1" ht="16" thickBot="1" x14ac:dyDescent="0.4">
      <c r="A64" s="50" t="s">
        <v>42</v>
      </c>
      <c r="B64" s="51"/>
      <c r="C64" s="52"/>
      <c r="D64" s="52"/>
      <c r="E64" s="52"/>
      <c r="F64" s="53">
        <f>IF(A4="No","No Bid",SUM(F55:F57)+SUM(F61:F63))</f>
        <v>0</v>
      </c>
      <c r="M64" s="75"/>
    </row>
    <row r="65" spans="1:13" s="25" customFormat="1" ht="16" thickBot="1" x14ac:dyDescent="0.4">
      <c r="M65" s="75"/>
    </row>
    <row r="66" spans="1:13" s="25" customFormat="1" ht="31" x14ac:dyDescent="0.35">
      <c r="A66" s="60" t="s">
        <v>82</v>
      </c>
      <c r="B66" s="61" t="s">
        <v>79</v>
      </c>
      <c r="C66" s="61" t="s">
        <v>88</v>
      </c>
      <c r="D66" s="79" t="s">
        <v>80</v>
      </c>
      <c r="L66" s="75"/>
    </row>
    <row r="67" spans="1:13" s="25" customFormat="1" ht="31.5" thickBot="1" x14ac:dyDescent="0.4">
      <c r="A67" s="63" t="s">
        <v>86</v>
      </c>
      <c r="B67" s="45"/>
      <c r="C67" s="48">
        <v>1</v>
      </c>
      <c r="D67" s="80">
        <f>SUM(B67*C67/1000)</f>
        <v>0</v>
      </c>
      <c r="L67" s="75"/>
    </row>
    <row r="68" spans="1:13" s="25" customFormat="1" ht="16" thickBot="1" x14ac:dyDescent="0.4">
      <c r="A68" s="65" t="s">
        <v>81</v>
      </c>
      <c r="B68" s="66"/>
      <c r="C68" s="66"/>
      <c r="D68" s="81">
        <f>D67</f>
        <v>0</v>
      </c>
      <c r="L68" s="75"/>
    </row>
    <row r="69" spans="1:13" s="25" customFormat="1" ht="16" thickBot="1" x14ac:dyDescent="0.4">
      <c r="M69" s="75"/>
    </row>
    <row r="70" spans="1:13" s="25" customFormat="1" ht="16" thickBot="1" x14ac:dyDescent="0.4">
      <c r="A70" s="7" t="s">
        <v>57</v>
      </c>
      <c r="B70" s="8">
        <f>IF(A4="No","No Bid",SUM(F36+F50+F64+D68))</f>
        <v>0</v>
      </c>
      <c r="M70" s="75"/>
    </row>
  </sheetData>
  <sheetProtection algorithmName="SHA-512" hashValue="Sa46qVkeORFgWiBJyFCm4VdE0qhqU4uPFxI5pIsYq8vHCbrOsYnKIPfycpxG6MJnn2t3DD5uL2o5Ht+f8jcPEQ==" saltValue="atSUVcjbmbwDWJlMdh3zYg==" spinCount="100000" sheet="1" objects="1" scenarios="1"/>
  <protectedRanges>
    <protectedRange sqref="B9:B11" name="UNIT PRICE_1_1"/>
    <protectedRange sqref="B15:B17" name="UNIT PRICE_1_2"/>
    <protectedRange sqref="B21:B23" name="UNIT PRICE_1_3"/>
    <protectedRange sqref="B27:B29" name="UNIT PRICE_1_4"/>
    <protectedRange sqref="B33:B35" name="UNIT PRICE_1_5"/>
    <protectedRange sqref="B41:B43" name="UNIT PRICE_1_6"/>
    <protectedRange sqref="B47:B49" name="UNIT PRICE_1_7"/>
    <protectedRange sqref="B55:B57" name="UNIT PRICE_1_8"/>
    <protectedRange sqref="B61:B63" name="UNIT PRICE_1_9"/>
  </protectedRanges>
  <conditionalFormatting sqref="F36">
    <cfRule type="containsText" dxfId="4" priority="4" operator="containsText" text="No Bid">
      <formula>NOT(ISERROR(SEARCH("No Bid",F36)))</formula>
    </cfRule>
  </conditionalFormatting>
  <conditionalFormatting sqref="F50">
    <cfRule type="containsText" dxfId="3" priority="3" operator="containsText" text="No Bid">
      <formula>NOT(ISERROR(SEARCH("No Bid",F50)))</formula>
    </cfRule>
  </conditionalFormatting>
  <conditionalFormatting sqref="F64">
    <cfRule type="containsText" dxfId="2" priority="2" operator="containsText" text="No Bid">
      <formula>NOT(ISERROR(SEARCH("No Bid",F64)))</formula>
    </cfRule>
  </conditionalFormatting>
  <conditionalFormatting sqref="B70">
    <cfRule type="containsText" dxfId="1" priority="1" operator="containsText" text="No Bid">
      <formula>NOT(ISERROR(SEARCH("No Bid",B70)))</formula>
    </cfRule>
  </conditionalFormatting>
  <pageMargins left="0.25" right="0.25" top="0.75" bottom="0.75" header="0.3" footer="0.3"/>
  <pageSetup scale="83" fitToHeight="0" orientation="portrait" r:id="rId1"/>
  <rowBreaks count="2" manualBreakCount="2">
    <brk id="29" max="16383" man="1"/>
    <brk id="5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9CA9288-8F85-4211-A2D3-E05E25A9C6D7}">
          <x14:formula1>
            <xm:f>'Yes-No'!$A$1:$A$2</xm:f>
          </x14:formula1>
          <xm:sqref>A4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89C52-D0FD-4BEF-A40C-7FCC8CD108BA}">
  <dimension ref="A1:D20"/>
  <sheetViews>
    <sheetView showGridLines="0" zoomScaleNormal="100" workbookViewId="0">
      <selection activeCell="C4" sqref="C4"/>
    </sheetView>
  </sheetViews>
  <sheetFormatPr defaultColWidth="8.7265625" defaultRowHeight="14" x14ac:dyDescent="0.35"/>
  <cols>
    <col min="1" max="1" width="30.7265625" style="9" customWidth="1"/>
    <col min="2" max="3" width="50.7265625" style="9" customWidth="1"/>
    <col min="4" max="16384" width="8.7265625" style="9"/>
  </cols>
  <sheetData>
    <row r="1" spans="1:4" ht="22.5" x14ac:dyDescent="0.35">
      <c r="A1" s="82" t="s">
        <v>0</v>
      </c>
    </row>
    <row r="2" spans="1:4" ht="22.5" x14ac:dyDescent="0.35">
      <c r="A2" s="83" t="s">
        <v>58</v>
      </c>
    </row>
    <row r="3" spans="1:4" ht="14.5" thickBot="1" x14ac:dyDescent="0.4"/>
    <row r="4" spans="1:4" s="85" customFormat="1" ht="18.649999999999999" customHeight="1" x14ac:dyDescent="0.35">
      <c r="A4" s="60" t="s">
        <v>59</v>
      </c>
      <c r="B4" s="84" t="s">
        <v>60</v>
      </c>
      <c r="C4" s="62" t="s">
        <v>61</v>
      </c>
    </row>
    <row r="5" spans="1:4" s="85" customFormat="1" ht="18.649999999999999" customHeight="1" x14ac:dyDescent="0.35">
      <c r="A5" s="94" t="s">
        <v>62</v>
      </c>
      <c r="B5" s="86">
        <f>IF('Lot 1'!A4="NO","No Bid Offered",'Lot 1'!B26)</f>
        <v>0</v>
      </c>
      <c r="C5" s="95">
        <f>IF(B5="No Bid Offered","No Bid Offered",SUM(B5*5))</f>
        <v>0</v>
      </c>
    </row>
    <row r="6" spans="1:4" s="85" customFormat="1" ht="18.649999999999999" customHeight="1" x14ac:dyDescent="0.35">
      <c r="A6" s="94" t="s">
        <v>63</v>
      </c>
      <c r="B6" s="86">
        <f>IF('Lot 2'!A4="NO","No Bid Offered",'Lot 2'!B34)</f>
        <v>0</v>
      </c>
      <c r="C6" s="95">
        <f t="shared" ref="C6:C7" si="0">IF(B6="No Bid Offered","No Bid Offered",SUM(B6*5))</f>
        <v>0</v>
      </c>
    </row>
    <row r="7" spans="1:4" s="85" customFormat="1" ht="18.649999999999999" customHeight="1" thickBot="1" x14ac:dyDescent="0.4">
      <c r="A7" s="87" t="s">
        <v>64</v>
      </c>
      <c r="B7" s="86">
        <f>IF('Lot 3'!A4="NO","No Bid Offered",'Lot 3'!B70)</f>
        <v>0</v>
      </c>
      <c r="C7" s="95">
        <f t="shared" si="0"/>
        <v>0</v>
      </c>
    </row>
    <row r="8" spans="1:4" s="85" customFormat="1" ht="17.149999999999999" customHeight="1" thickBot="1" x14ac:dyDescent="0.4">
      <c r="A8" s="65"/>
      <c r="B8" s="66"/>
      <c r="C8" s="96"/>
    </row>
    <row r="9" spans="1:4" s="85" customFormat="1" ht="17.149999999999999" customHeight="1" thickBot="1" x14ac:dyDescent="0.4">
      <c r="A9" s="25"/>
      <c r="B9" s="25"/>
    </row>
    <row r="10" spans="1:4" s="85" customFormat="1" ht="17.149999999999999" customHeight="1" thickBot="1" x14ac:dyDescent="0.4">
      <c r="A10" s="7" t="s">
        <v>65</v>
      </c>
      <c r="B10" s="97">
        <f>SUM(B5:B7)</f>
        <v>0</v>
      </c>
      <c r="C10" s="8">
        <f>SUM(C5:C7)</f>
        <v>0</v>
      </c>
      <c r="D10" s="25"/>
    </row>
    <row r="11" spans="1:4" s="85" customFormat="1" ht="17.149999999999999" customHeight="1" x14ac:dyDescent="0.35"/>
    <row r="12" spans="1:4" s="85" customFormat="1" ht="15.5" x14ac:dyDescent="0.35"/>
    <row r="13" spans="1:4" s="85" customFormat="1" ht="15.5" x14ac:dyDescent="0.35">
      <c r="A13" s="88" t="s">
        <v>66</v>
      </c>
      <c r="B13" s="89"/>
      <c r="C13" s="89"/>
    </row>
    <row r="14" spans="1:4" s="85" customFormat="1" ht="15.5" x14ac:dyDescent="0.35">
      <c r="A14" s="88" t="s">
        <v>67</v>
      </c>
      <c r="B14" s="89"/>
      <c r="C14" s="89"/>
    </row>
    <row r="15" spans="1:4" s="85" customFormat="1" ht="15.5" x14ac:dyDescent="0.35">
      <c r="A15" s="88" t="s">
        <v>68</v>
      </c>
      <c r="B15" s="90"/>
      <c r="C15" s="90"/>
    </row>
    <row r="16" spans="1:4" s="85" customFormat="1" ht="15.5" x14ac:dyDescent="0.35">
      <c r="A16" s="88" t="s">
        <v>69</v>
      </c>
      <c r="B16" s="89"/>
      <c r="C16" s="89"/>
    </row>
    <row r="17" spans="1:3" s="85" customFormat="1" ht="15.5" x14ac:dyDescent="0.35">
      <c r="A17" s="88" t="s">
        <v>70</v>
      </c>
      <c r="B17" s="89"/>
      <c r="C17" s="89"/>
    </row>
    <row r="18" spans="1:3" s="85" customFormat="1" ht="15.5" x14ac:dyDescent="0.35">
      <c r="A18" s="88" t="s">
        <v>71</v>
      </c>
      <c r="B18" s="89"/>
      <c r="C18" s="89"/>
    </row>
    <row r="19" spans="1:3" s="85" customFormat="1" ht="41.15" customHeight="1" thickBot="1" x14ac:dyDescent="0.4">
      <c r="A19" s="88" t="s">
        <v>72</v>
      </c>
      <c r="B19" s="91"/>
      <c r="C19" s="91"/>
    </row>
    <row r="20" spans="1:3" s="85" customFormat="1" ht="15.5" x14ac:dyDescent="0.35">
      <c r="B20" s="92" t="s">
        <v>73</v>
      </c>
      <c r="C20" s="93"/>
    </row>
  </sheetData>
  <sheetProtection algorithmName="SHA-512" hashValue="W4DafNkRpLDChoE3UP8rKiTkfPUelZSwETkK6bT8hiqeNA6ENwIS6runBtDFmNoq1daB8qPTW0gBBI3HHhjvTg==" saltValue="xZdmVhh7QKsY2I5zdqCD2Q==" spinCount="100000" sheet="1" objects="1" scenarios="1"/>
  <conditionalFormatting sqref="B5:C7">
    <cfRule type="containsText" dxfId="0" priority="1" operator="containsText" text="No Bid Offered">
      <formula>NOT(ISERROR(SEARCH("No Bid Offered",B5)))</formula>
    </cfRule>
  </conditionalFormatting>
  <pageMargins left="0.25" right="0.25" top="0.75" bottom="0.75" header="0.3" footer="0.3"/>
  <pageSetup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D11D5-E999-45C0-B8B2-8365509BC1B6}">
  <dimension ref="A1:A2"/>
  <sheetViews>
    <sheetView workbookViewId="0">
      <selection activeCell="G21" sqref="G21"/>
    </sheetView>
  </sheetViews>
  <sheetFormatPr defaultColWidth="8.7265625" defaultRowHeight="15.5" x14ac:dyDescent="0.35"/>
  <cols>
    <col min="1" max="16384" width="8.7265625" style="1"/>
  </cols>
  <sheetData>
    <row r="1" spans="1:1" x14ac:dyDescent="0.35">
      <c r="A1" s="2" t="s">
        <v>10</v>
      </c>
    </row>
    <row r="2" spans="1:1" x14ac:dyDescent="0.35">
      <c r="A2" s="2" t="s">
        <v>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ec6ddf80-dcf6-46bd-9a00-d2511411399e">UTTRV4V3JF7Z-1543223462-40</_dlc_DocId>
    <_dlc_DocIdUrl xmlns="ec6ddf80-dcf6-46bd-9a00-d2511411399e">
      <Url>https://nysemail.sharepoint.com/sites/NYSOTDA2/das/bcm/_layouts/15/DocIdRedir.aspx?ID=UTTRV4V3JF7Z-1543223462-40</Url>
      <Description>UTTRV4V3JF7Z-1543223462-40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579FC9DBEF6145991539E29CB3D3CC" ma:contentTypeVersion="6" ma:contentTypeDescription="Create a new document." ma:contentTypeScope="" ma:versionID="6376de98e3eb41ff0bdbd519fb00fd3b">
  <xsd:schema xmlns:xsd="http://www.w3.org/2001/XMLSchema" xmlns:xs="http://www.w3.org/2001/XMLSchema" xmlns:p="http://schemas.microsoft.com/office/2006/metadata/properties" xmlns:ns2="ec6ddf80-dcf6-46bd-9a00-d2511411399e" xmlns:ns3="5ff4f64d-76d2-4daa-881d-5e5f3d666f0f" xmlns:ns4="73694b6f-b0b6-4243-b79e-6dd19c31284e" targetNamespace="http://schemas.microsoft.com/office/2006/metadata/properties" ma:root="true" ma:fieldsID="a16cdc1ba21e10160ba56fcd8fe7ee22" ns2:_="" ns3:_="" ns4:_="">
    <xsd:import namespace="ec6ddf80-dcf6-46bd-9a00-d2511411399e"/>
    <xsd:import namespace="5ff4f64d-76d2-4daa-881d-5e5f3d666f0f"/>
    <xsd:import namespace="73694b6f-b0b6-4243-b79e-6dd19c31284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ddf80-dcf6-46bd-9a00-d2511411399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ff4f64d-76d2-4daa-881d-5e5f3d666f0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694b6f-b0b6-4243-b79e-6dd19c31284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4ACCF0B-8C88-4BA6-A119-8E18F33CA87A}">
  <ds:schemaRefs>
    <ds:schemaRef ds:uri="http://schemas.microsoft.com/sharepoint/v3/contenttype/forms"/>
  </ds:schemaRefs>
</ds:datastoreItem>
</file>

<file path=customXml/itemProps2.xml><?xml version="1.0" encoding="utf-8"?>
<ds:datastoreItem xmlns:ds="http://schemas.openxmlformats.org/officeDocument/2006/customXml" ds:itemID="{D1B0E6CD-41D2-4B09-87BF-7EFEF9984F20}">
  <ds:schemaRefs>
    <ds:schemaRef ds:uri="http://purl.org/dc/terms/"/>
    <ds:schemaRef ds:uri="73694b6f-b0b6-4243-b79e-6dd19c31284e"/>
    <ds:schemaRef ds:uri="http://schemas.microsoft.com/office/2006/documentManagement/types"/>
    <ds:schemaRef ds:uri="http://purl.org/dc/dcmitype/"/>
    <ds:schemaRef ds:uri="ec6ddf80-dcf6-46bd-9a00-d2511411399e"/>
    <ds:schemaRef ds:uri="http://schemas.openxmlformats.org/package/2006/metadata/core-properties"/>
    <ds:schemaRef ds:uri="http://purl.org/dc/elements/1.1/"/>
    <ds:schemaRef ds:uri="5ff4f64d-76d2-4daa-881d-5e5f3d666f0f"/>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B7C37F0-C8FA-43B1-9A5A-23C280EE25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6ddf80-dcf6-46bd-9a00-d2511411399e"/>
    <ds:schemaRef ds:uri="5ff4f64d-76d2-4daa-881d-5e5f3d666f0f"/>
    <ds:schemaRef ds:uri="73694b6f-b0b6-4243-b79e-6dd19c3128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BE72B1B-1E4C-4904-8044-ED3FA9E9A5F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Lot 1</vt:lpstr>
      <vt:lpstr>Lot 2</vt:lpstr>
      <vt:lpstr>Lot 3</vt:lpstr>
      <vt:lpstr>Bid Totals</vt:lpstr>
      <vt:lpstr>Yes-No</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Production and Delivery IFB Appendix P - Pricing Schedule</dc:title>
  <dc:subject/>
  <dc:creator>New York State Office of Temporary and Disability Assistance</dc:creator>
  <cp:keywords/>
  <dc:description/>
  <cp:lastModifiedBy>Wescott, Nastassia (OTDA)</cp:lastModifiedBy>
  <cp:revision/>
  <cp:lastPrinted>2024-09-12T12:26:55Z</cp:lastPrinted>
  <dcterms:created xsi:type="dcterms:W3CDTF">2022-12-30T15:47:21Z</dcterms:created>
  <dcterms:modified xsi:type="dcterms:W3CDTF">2024-10-15T18:59:07Z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0x010100CB579FC9DBEF6145991539E29CB3D3CC</vt:lpwstr>
  </property>
  <property fmtid="{D5CDD505-2E9C-101B-9397-08002B2CF9AE}" pid="3" name="_dlc_DocIdItemGuid">
    <vt:lpwstr>e04555ef-2aba-4cb7-afe1-aeba80262f55</vt:lpwstr>
  </property>
</Properties>
</file>