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nysemail-my.sharepoint.com/personal/donald_jennings_otda_ny_gov/Documents/Desktop/Website Postings/HHAP RFP 2025/5-22/"/>
    </mc:Choice>
  </mc:AlternateContent>
  <xr:revisionPtr revIDLastSave="1" documentId="13_ncr:1_{D7E45B28-9A5B-463D-AE20-8FE69AC2CCC9}" xr6:coauthVersionLast="47" xr6:coauthVersionMax="47" xr10:uidLastSave="{8AD29657-4C3F-42D2-9443-AEDA6C1067C8}"/>
  <bookViews>
    <workbookView xWindow="28680" yWindow="-16470" windowWidth="29040" windowHeight="16440" tabRatio="726" firstSheet="2" activeTab="3" xr2:uid="{00000000-000D-0000-FFFF-FFFF00000000}"/>
  </bookViews>
  <sheets>
    <sheet name="Instructions" sheetId="13" r:id="rId1"/>
    <sheet name="Exhibit B-1 (Construction)" sheetId="5" state="hidden" r:id="rId2"/>
    <sheet name="Exhibit B-1 Stable DevBud" sheetId="16" r:id="rId3"/>
    <sheet name="Exhibit B-3 1st Year OpBud" sheetId="11" r:id="rId4"/>
    <sheet name="Exhibit B-4 7 Yr OpBud" sheetId="8" r:id="rId5"/>
    <sheet name="Exhibit B-5 7yr Cash Flow" sheetId="1" r:id="rId6"/>
    <sheet name="Reserves" sheetId="14" r:id="rId7"/>
  </sheets>
  <definedNames>
    <definedName name="_xlnm.Print_Area" localSheetId="1">'Exhibit B-1 (Construction)'!$A$1:$J$46</definedName>
    <definedName name="_xlnm.Print_Area" localSheetId="2">'Exhibit B-1 Stable DevBud'!$B$3:$H$35</definedName>
    <definedName name="_xlnm.Print_Area" localSheetId="3">'Exhibit B-3 1st Year OpBud'!$B$4:$K$59</definedName>
    <definedName name="_xlnm.Print_Area" localSheetId="4">'Exhibit B-4 7 Yr OpBud'!$A$2:$K$44</definedName>
    <definedName name="_xlnm.Print_Area" localSheetId="5">'Exhibit B-5 7yr Cash Flow'!$A$3:$I$31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8" l="1"/>
  <c r="L45" i="11" s="1"/>
  <c r="J36" i="11"/>
  <c r="J38" i="11"/>
  <c r="H13" i="16"/>
  <c r="G25" i="16"/>
  <c r="H6" i="16"/>
  <c r="E12" i="8"/>
  <c r="F12" i="8" s="1"/>
  <c r="G12" i="8" s="1"/>
  <c r="H12" i="8" s="1"/>
  <c r="I12" i="8" s="1"/>
  <c r="J12" i="8" s="1"/>
  <c r="F13" i="8"/>
  <c r="G13" i="8" s="1"/>
  <c r="H13" i="8" s="1"/>
  <c r="I13" i="8" s="1"/>
  <c r="J13" i="8" s="1"/>
  <c r="J37" i="11"/>
  <c r="J39" i="11"/>
  <c r="J40" i="11"/>
  <c r="E30" i="8"/>
  <c r="F30" i="8" s="1"/>
  <c r="G30" i="8" s="1"/>
  <c r="H30" i="8" s="1"/>
  <c r="I30" i="8" s="1"/>
  <c r="J30" i="8" s="1"/>
  <c r="J8" i="8"/>
  <c r="J10" i="8"/>
  <c r="J11" i="8"/>
  <c r="J16" i="8"/>
  <c r="J18" i="8"/>
  <c r="J19" i="8"/>
  <c r="J20" i="8"/>
  <c r="J21" i="8"/>
  <c r="J22" i="8"/>
  <c r="J23" i="8"/>
  <c r="J26" i="8"/>
  <c r="J27" i="8"/>
  <c r="I8" i="8"/>
  <c r="I10" i="8"/>
  <c r="I11" i="8"/>
  <c r="I16" i="8"/>
  <c r="I18" i="8"/>
  <c r="I19" i="8"/>
  <c r="I20" i="8"/>
  <c r="I21" i="8"/>
  <c r="I22" i="8"/>
  <c r="I23" i="8"/>
  <c r="I26" i="8"/>
  <c r="I27" i="8"/>
  <c r="H8" i="8"/>
  <c r="H10" i="8"/>
  <c r="H11" i="8"/>
  <c r="H16" i="8"/>
  <c r="H18" i="8"/>
  <c r="H19" i="8"/>
  <c r="H20" i="8"/>
  <c r="H21" i="8"/>
  <c r="H22" i="8"/>
  <c r="H23" i="8"/>
  <c r="H26" i="8"/>
  <c r="H27" i="8"/>
  <c r="G8" i="8"/>
  <c r="G10" i="8"/>
  <c r="G11" i="8"/>
  <c r="G16" i="8"/>
  <c r="G18" i="8"/>
  <c r="G19" i="8"/>
  <c r="G20" i="8"/>
  <c r="G21" i="8"/>
  <c r="G22" i="8"/>
  <c r="G23" i="8"/>
  <c r="G26" i="8"/>
  <c r="G27" i="8"/>
  <c r="F8" i="8"/>
  <c r="F10" i="8"/>
  <c r="F11" i="8"/>
  <c r="F16" i="8"/>
  <c r="F18" i="8"/>
  <c r="F19" i="8"/>
  <c r="F20" i="8"/>
  <c r="F21" i="8"/>
  <c r="F22" i="8"/>
  <c r="F23" i="8"/>
  <c r="F26" i="8"/>
  <c r="F27" i="8"/>
  <c r="D24" i="14" l="1"/>
  <c r="E12" i="14"/>
  <c r="D9" i="1"/>
  <c r="E9" i="1"/>
  <c r="F9" i="1"/>
  <c r="G9" i="1"/>
  <c r="H9" i="1"/>
  <c r="I9" i="1"/>
  <c r="H23" i="16"/>
  <c r="H24" i="16"/>
  <c r="G32" i="16"/>
  <c r="F32" i="16"/>
  <c r="E32" i="16"/>
  <c r="H31" i="16"/>
  <c r="H30" i="16"/>
  <c r="H29" i="16"/>
  <c r="H28" i="16"/>
  <c r="F25" i="16"/>
  <c r="E25" i="16"/>
  <c r="H22" i="16"/>
  <c r="H21" i="16"/>
  <c r="H20" i="16"/>
  <c r="H19" i="16"/>
  <c r="H18" i="16"/>
  <c r="G16" i="16"/>
  <c r="F16" i="16"/>
  <c r="E16" i="16"/>
  <c r="H15" i="16"/>
  <c r="H14" i="16"/>
  <c r="H12" i="16"/>
  <c r="H11" i="16"/>
  <c r="H10" i="16"/>
  <c r="G8" i="16"/>
  <c r="F8" i="16"/>
  <c r="E8" i="16"/>
  <c r="H7" i="16"/>
  <c r="H5" i="16"/>
  <c r="E5" i="14" s="1"/>
  <c r="E42" i="8"/>
  <c r="F42" i="8" s="1"/>
  <c r="G42" i="8" s="1"/>
  <c r="H42" i="8" s="1"/>
  <c r="I42" i="8" s="1"/>
  <c r="J42" i="8" s="1"/>
  <c r="L52" i="11"/>
  <c r="L49" i="11"/>
  <c r="L48" i="11"/>
  <c r="L47" i="11"/>
  <c r="L46" i="11"/>
  <c r="E35" i="8"/>
  <c r="F35" i="8" s="1"/>
  <c r="G35" i="8" s="1"/>
  <c r="H35" i="8" s="1"/>
  <c r="I35" i="8" s="1"/>
  <c r="J35" i="8" s="1"/>
  <c r="E36" i="8"/>
  <c r="F36" i="8" s="1"/>
  <c r="G36" i="8" s="1"/>
  <c r="H36" i="8" s="1"/>
  <c r="I36" i="8" s="1"/>
  <c r="J36" i="8" s="1"/>
  <c r="E37" i="8"/>
  <c r="F37" i="8" s="1"/>
  <c r="G37" i="8" s="1"/>
  <c r="H37" i="8" s="1"/>
  <c r="I37" i="8" s="1"/>
  <c r="J37" i="8" s="1"/>
  <c r="E38" i="8"/>
  <c r="F38" i="8" s="1"/>
  <c r="G38" i="8" s="1"/>
  <c r="H38" i="8" s="1"/>
  <c r="I38" i="8" s="1"/>
  <c r="J38" i="8" s="1"/>
  <c r="E34" i="8"/>
  <c r="F34" i="8" s="1"/>
  <c r="G34" i="8" s="1"/>
  <c r="H34" i="8" s="1"/>
  <c r="I34" i="8" s="1"/>
  <c r="J34" i="8" s="1"/>
  <c r="E29" i="8"/>
  <c r="F29" i="8" s="1"/>
  <c r="G29" i="8" s="1"/>
  <c r="H29" i="8" s="1"/>
  <c r="I29" i="8" s="1"/>
  <c r="J29" i="8" s="1"/>
  <c r="E8" i="8"/>
  <c r="E9" i="8"/>
  <c r="F9" i="8" s="1"/>
  <c r="E10" i="8"/>
  <c r="E11" i="8"/>
  <c r="E13" i="8"/>
  <c r="E14" i="8"/>
  <c r="F14" i="8" s="1"/>
  <c r="G14" i="8" s="1"/>
  <c r="H14" i="8" s="1"/>
  <c r="I14" i="8" s="1"/>
  <c r="J14" i="8" s="1"/>
  <c r="E15" i="8"/>
  <c r="F15" i="8" s="1"/>
  <c r="G15" i="8" s="1"/>
  <c r="H15" i="8" s="1"/>
  <c r="I15" i="8" s="1"/>
  <c r="J15" i="8" s="1"/>
  <c r="E16" i="8"/>
  <c r="E17" i="8"/>
  <c r="F17" i="8" s="1"/>
  <c r="G17" i="8" s="1"/>
  <c r="H17" i="8" s="1"/>
  <c r="I17" i="8" s="1"/>
  <c r="J17" i="8" s="1"/>
  <c r="E18" i="8"/>
  <c r="E19" i="8"/>
  <c r="E20" i="8"/>
  <c r="E21" i="8"/>
  <c r="E22" i="8"/>
  <c r="E23" i="8"/>
  <c r="E24" i="8"/>
  <c r="F24" i="8" s="1"/>
  <c r="G24" i="8" s="1"/>
  <c r="H24" i="8" s="1"/>
  <c r="I24" i="8" s="1"/>
  <c r="J24" i="8" s="1"/>
  <c r="E25" i="8"/>
  <c r="F25" i="8" s="1"/>
  <c r="G25" i="8" s="1"/>
  <c r="H25" i="8" s="1"/>
  <c r="I25" i="8" s="1"/>
  <c r="J25" i="8" s="1"/>
  <c r="E26" i="8"/>
  <c r="E27" i="8"/>
  <c r="E7" i="8"/>
  <c r="J9" i="11"/>
  <c r="J10" i="11"/>
  <c r="J11" i="11"/>
  <c r="J12" i="11"/>
  <c r="J13" i="11"/>
  <c r="J14" i="11"/>
  <c r="D39" i="8"/>
  <c r="E4" i="14" s="1"/>
  <c r="B35" i="8"/>
  <c r="B36" i="8" s="1"/>
  <c r="B37" i="8" s="1"/>
  <c r="B38" i="8" s="1"/>
  <c r="D31" i="8"/>
  <c r="B8" i="8"/>
  <c r="B9" i="8" s="1"/>
  <c r="B10" i="8" s="1"/>
  <c r="B11" i="8" s="1"/>
  <c r="B12" i="8" s="1"/>
  <c r="B13" i="8" s="1"/>
  <c r="B14" i="8" s="1"/>
  <c r="B15" i="8" s="1"/>
  <c r="B16" i="8" s="1"/>
  <c r="B17" i="8" s="1"/>
  <c r="B18" i="8" s="1"/>
  <c r="B19" i="8" s="1"/>
  <c r="B20" i="8" s="1"/>
  <c r="B21" i="8" s="1"/>
  <c r="B22" i="8" s="1"/>
  <c r="B23" i="8" s="1"/>
  <c r="B24" i="8" s="1"/>
  <c r="B25" i="8" s="1"/>
  <c r="B26" i="8" s="1"/>
  <c r="B27" i="8" s="1"/>
  <c r="J53" i="11"/>
  <c r="C12" i="1" s="1"/>
  <c r="J50" i="11"/>
  <c r="J41" i="11"/>
  <c r="C8" i="1" s="1"/>
  <c r="J32" i="11"/>
  <c r="J31" i="11"/>
  <c r="J30" i="11"/>
  <c r="J25" i="11"/>
  <c r="J24" i="11"/>
  <c r="J23" i="11"/>
  <c r="J22" i="11"/>
  <c r="J21" i="11"/>
  <c r="J20" i="11"/>
  <c r="J19" i="11"/>
  <c r="J8" i="11"/>
  <c r="J7" i="11"/>
  <c r="J6" i="11"/>
  <c r="J15" i="5"/>
  <c r="G41" i="5"/>
  <c r="H41" i="5"/>
  <c r="I41" i="5"/>
  <c r="G34" i="5"/>
  <c r="H34" i="5"/>
  <c r="I34" i="5"/>
  <c r="G26" i="5"/>
  <c r="H26" i="5"/>
  <c r="I26" i="5"/>
  <c r="G18" i="5"/>
  <c r="H18" i="5"/>
  <c r="I18" i="5"/>
  <c r="G13" i="5"/>
  <c r="H13" i="5"/>
  <c r="H35" i="5" s="1"/>
  <c r="I13" i="5"/>
  <c r="G9" i="8" l="1"/>
  <c r="H9" i="8" s="1"/>
  <c r="I9" i="8" s="1"/>
  <c r="J9" i="8" s="1"/>
  <c r="F28" i="8"/>
  <c r="J33" i="11"/>
  <c r="J34" i="11" s="1"/>
  <c r="J15" i="11"/>
  <c r="J16" i="11" s="1"/>
  <c r="H8" i="16"/>
  <c r="G26" i="16"/>
  <c r="G33" i="16" s="1"/>
  <c r="E26" i="16"/>
  <c r="E33" i="16" s="1"/>
  <c r="F26" i="16"/>
  <c r="F33" i="16" s="1"/>
  <c r="H32" i="16"/>
  <c r="H25" i="16"/>
  <c r="H16" i="16"/>
  <c r="L51" i="11"/>
  <c r="L53" i="11" s="1"/>
  <c r="L50" i="11"/>
  <c r="E28" i="8"/>
  <c r="E31" i="8" s="1"/>
  <c r="F7" i="8"/>
  <c r="I42" i="5"/>
  <c r="H42" i="5"/>
  <c r="G42" i="5"/>
  <c r="I35" i="5"/>
  <c r="G35" i="5"/>
  <c r="E39" i="8"/>
  <c r="D44" i="8"/>
  <c r="E3" i="14"/>
  <c r="J26" i="11"/>
  <c r="J27" i="11" s="1"/>
  <c r="J28" i="11" s="1"/>
  <c r="C6" i="1" s="1"/>
  <c r="J55" i="11"/>
  <c r="E22" i="14"/>
  <c r="K34" i="11" l="1"/>
  <c r="C7" i="1"/>
  <c r="J17" i="11"/>
  <c r="C5" i="1" s="1"/>
  <c r="L55" i="11"/>
  <c r="H26" i="16"/>
  <c r="H33" i="16" s="1"/>
  <c r="G7" i="8"/>
  <c r="H7" i="8" s="1"/>
  <c r="I7" i="8" s="1"/>
  <c r="J7" i="8" s="1"/>
  <c r="F31" i="8"/>
  <c r="K55" i="11"/>
  <c r="K53" i="11"/>
  <c r="K50" i="11"/>
  <c r="E44" i="8"/>
  <c r="D12" i="1" s="1"/>
  <c r="D15" i="1" s="1"/>
  <c r="F39" i="8"/>
  <c r="D39" i="14"/>
  <c r="D38" i="14"/>
  <c r="E26" i="14"/>
  <c r="E24" i="14"/>
  <c r="D21" i="14"/>
  <c r="D20" i="14"/>
  <c r="E41" i="5"/>
  <c r="F41" i="5"/>
  <c r="E34" i="5"/>
  <c r="F34" i="5"/>
  <c r="E26" i="5"/>
  <c r="F26" i="5"/>
  <c r="E18" i="5"/>
  <c r="F18" i="5"/>
  <c r="D18" i="5"/>
  <c r="E13" i="5"/>
  <c r="F13" i="5"/>
  <c r="D13" i="5"/>
  <c r="J29" i="5"/>
  <c r="J30" i="5"/>
  <c r="J31" i="5"/>
  <c r="J32" i="5"/>
  <c r="J33" i="5"/>
  <c r="J28" i="5"/>
  <c r="J21" i="5"/>
  <c r="J22" i="5"/>
  <c r="J23" i="5"/>
  <c r="J24" i="5"/>
  <c r="J25" i="5"/>
  <c r="J20" i="5"/>
  <c r="J16" i="5"/>
  <c r="J17" i="5"/>
  <c r="J9" i="5"/>
  <c r="J10" i="5"/>
  <c r="J11" i="5"/>
  <c r="J12" i="5"/>
  <c r="J8" i="5"/>
  <c r="J6" i="5"/>
  <c r="J38" i="5"/>
  <c r="J39" i="5"/>
  <c r="D36" i="14" s="1"/>
  <c r="J40" i="5"/>
  <c r="D37" i="14" s="1"/>
  <c r="J37" i="5"/>
  <c r="D26" i="5"/>
  <c r="D34" i="5"/>
  <c r="D41" i="5"/>
  <c r="C9" i="1" l="1"/>
  <c r="C15" i="1" s="1"/>
  <c r="J42" i="11"/>
  <c r="K42" i="11" s="1"/>
  <c r="K17" i="11"/>
  <c r="K41" i="11"/>
  <c r="K28" i="11"/>
  <c r="G39" i="8"/>
  <c r="F44" i="8"/>
  <c r="E12" i="1" s="1"/>
  <c r="E15" i="1" s="1"/>
  <c r="G28" i="8"/>
  <c r="G31" i="8" s="1"/>
  <c r="J41" i="5"/>
  <c r="F42" i="5"/>
  <c r="F35" i="5"/>
  <c r="J26" i="5"/>
  <c r="J34" i="5"/>
  <c r="J13" i="5"/>
  <c r="E42" i="5"/>
  <c r="D35" i="5"/>
  <c r="D26" i="14"/>
  <c r="D28" i="14" s="1"/>
  <c r="E28" i="14"/>
  <c r="E10" i="14"/>
  <c r="E14" i="14" s="1"/>
  <c r="E16" i="14" s="1"/>
  <c r="E37" i="14" s="1"/>
  <c r="E39" i="14" s="1"/>
  <c r="J18" i="5"/>
  <c r="D42" i="5"/>
  <c r="E35" i="5"/>
  <c r="J58" i="11" l="1"/>
  <c r="G44" i="8"/>
  <c r="F12" i="1" s="1"/>
  <c r="F15" i="1" s="1"/>
  <c r="J42" i="5"/>
  <c r="H28" i="8"/>
  <c r="H31" i="8" s="1"/>
  <c r="H39" i="8"/>
  <c r="J35" i="5"/>
  <c r="E36" i="14"/>
  <c r="E38" i="14" s="1"/>
  <c r="E40" i="14" s="1"/>
  <c r="D31" i="14"/>
  <c r="J39" i="8" l="1"/>
  <c r="I39" i="8"/>
  <c r="H44" i="8"/>
  <c r="G12" i="1" s="1"/>
  <c r="G15" i="1" s="1"/>
  <c r="J28" i="8"/>
  <c r="J31" i="8" s="1"/>
  <c r="I28" i="8"/>
  <c r="I31" i="8" s="1"/>
  <c r="I44" i="8" l="1"/>
  <c r="H12" i="1" s="1"/>
  <c r="H15" i="1" s="1"/>
  <c r="J44" i="8"/>
  <c r="I12" i="1" s="1"/>
  <c r="I15" i="1" s="1"/>
</calcChain>
</file>

<file path=xl/sharedStrings.xml><?xml version="1.0" encoding="utf-8"?>
<sst xmlns="http://schemas.openxmlformats.org/spreadsheetml/2006/main" count="370" uniqueCount="208">
  <si>
    <t>PROJECT INCOME</t>
  </si>
  <si>
    <t>A.</t>
  </si>
  <si>
    <t>B.</t>
  </si>
  <si>
    <t>C.</t>
  </si>
  <si>
    <t>YEAR 1</t>
  </si>
  <si>
    <t>YEAR 2</t>
  </si>
  <si>
    <t>YEAR 3</t>
  </si>
  <si>
    <t>YEAR 4</t>
  </si>
  <si>
    <t>YEAR 5</t>
  </si>
  <si>
    <t xml:space="preserve"> </t>
  </si>
  <si>
    <t>OPERATING BUDGET</t>
  </si>
  <si>
    <t>Total Line 11+ Lines 12 -15</t>
  </si>
  <si>
    <t>PROGRAM BUDGET</t>
  </si>
  <si>
    <t>Total Lines 1 - 5</t>
  </si>
  <si>
    <t>ANNUAL DEBT SERVICE</t>
  </si>
  <si>
    <t>HHAP</t>
  </si>
  <si>
    <t>TOTAL</t>
  </si>
  <si>
    <t>ACQUISITION</t>
  </si>
  <si>
    <t>TOTAL LINES 1 - 5</t>
  </si>
  <si>
    <t>PROFESSIONAL SERVICE FEES</t>
  </si>
  <si>
    <t>TOTAL LINES 1 - 6</t>
  </si>
  <si>
    <t>D.</t>
  </si>
  <si>
    <t>OTHER DEVELOPMENT COSTS</t>
  </si>
  <si>
    <t>E.</t>
  </si>
  <si>
    <t>Survey</t>
  </si>
  <si>
    <t>Appraisal</t>
  </si>
  <si>
    <t>REVENUES</t>
  </si>
  <si>
    <t>% of Total</t>
  </si>
  <si>
    <t>HHAP Units - Initial Rents (per month x 12 or per day x 365)</t>
  </si>
  <si>
    <t>@</t>
  </si>
  <si>
    <t>per</t>
  </si>
  <si>
    <t>=</t>
  </si>
  <si>
    <t>Maintenance Payroll</t>
  </si>
  <si>
    <t>Commercial Units - Initial Rents</t>
  </si>
  <si>
    <t>Commercial Rent</t>
  </si>
  <si>
    <t>Net Commercial Rents</t>
  </si>
  <si>
    <t>Other Income - Specify</t>
  </si>
  <si>
    <t>TOTAL REVENUES</t>
  </si>
  <si>
    <t>EXPENSES</t>
  </si>
  <si>
    <t>Building Maintenance and Operation</t>
  </si>
  <si>
    <t>Management Fee(___% of net rents)</t>
  </si>
  <si>
    <t>Debt Service</t>
  </si>
  <si>
    <t>(Following this page detail Legal, Consultant, Furniture, Equipment and Start-Up Costs)</t>
  </si>
  <si>
    <t>Construction/Rehabilitation</t>
  </si>
  <si>
    <t>ACQUISITION-RELATED COSTS</t>
  </si>
  <si>
    <t>Cost of Building/Land</t>
  </si>
  <si>
    <t>CONSTRUCTION COSTS</t>
  </si>
  <si>
    <t>Construction Manager Fee (     %)</t>
  </si>
  <si>
    <t>F.</t>
  </si>
  <si>
    <t>TOTAL DEVELOPMENT COST (B-E)</t>
  </si>
  <si>
    <t>OTHER THAN PROJECT COSTS</t>
  </si>
  <si>
    <t>Owners Insurance for Construction</t>
  </si>
  <si>
    <t>Asbestos Test, Abatement, Monitoring</t>
  </si>
  <si>
    <t>Tax Exemption Fees</t>
  </si>
  <si>
    <t>Lead Test, Abatement, Monitoring</t>
  </si>
  <si>
    <t>Other (define)</t>
  </si>
  <si>
    <t>Architectural</t>
  </si>
  <si>
    <t>Legal Fees (Unrelated to Acquisition)</t>
  </si>
  <si>
    <t>Consultant*</t>
  </si>
  <si>
    <t>Developer's Fee*</t>
  </si>
  <si>
    <t>Contingency (5% new; 10% rehab)</t>
  </si>
  <si>
    <t>TOTAL LINES 1 - 3</t>
  </si>
  <si>
    <t>Closing Fees</t>
  </si>
  <si>
    <t>Title Insurance</t>
  </si>
  <si>
    <t>Legal Fees (Related to Acquisition)</t>
  </si>
  <si>
    <t>H.</t>
  </si>
  <si>
    <t>TOTAL PROJECT COST (A+F+G)</t>
  </si>
  <si>
    <t>G.</t>
  </si>
  <si>
    <t>Start-up Costs</t>
  </si>
  <si>
    <t>Furniture and Equipment</t>
  </si>
  <si>
    <t>Replacement Reserve</t>
  </si>
  <si>
    <t>Operating Reserve</t>
  </si>
  <si>
    <t>* Refer to Maximum limits allowed by RFP</t>
  </si>
  <si>
    <t>If more than one site, whether identified or not, this form MUST be completed for each site and a cumulative budget representing all sites must be presented.</t>
  </si>
  <si>
    <t>Totals from the 7yr Op bud</t>
  </si>
  <si>
    <t>YEAR 6</t>
  </si>
  <si>
    <t>YEAR 7</t>
  </si>
  <si>
    <t>% Change</t>
  </si>
  <si>
    <t>TOTAL A +B + C</t>
  </si>
  <si>
    <t>2.  Net Non-HHAP Rents</t>
  </si>
  <si>
    <t>3.  Net Commercial Rents</t>
  </si>
  <si>
    <t>4.  Total Other Income</t>
  </si>
  <si>
    <t>5.  Total Revenues</t>
  </si>
  <si>
    <t>1.  Net HHAP Rents</t>
  </si>
  <si>
    <t>Support Services Payroll</t>
  </si>
  <si>
    <t>INSTRUCTIONS</t>
  </si>
  <si>
    <t>TOTAL EXPENSES</t>
  </si>
  <si>
    <t>NET INCOME OR (LOSS)</t>
  </si>
  <si>
    <t xml:space="preserve">Explain how positive cash flow will be used:  </t>
  </si>
  <si>
    <t xml:space="preserve">The cells where you can enter information are unlocked; all cells with formulas and required formats are locked.  Some figures are carried over to other worksheets that require the same figures.
Before printing, review carefully all the numbers and double check for possible errors.
Once the budgets are complete, insert the pages in the RFP where required and remove the blank pages from the application.  
</t>
  </si>
  <si>
    <t>RESERVE CALCULATION WORKSHEET</t>
  </si>
  <si>
    <t>INPUTS</t>
  </si>
  <si>
    <t>Sponsor:</t>
  </si>
  <si>
    <t>M&amp;O Budget:</t>
  </si>
  <si>
    <t>Project:</t>
  </si>
  <si>
    <t>Total Construction Cost:</t>
  </si>
  <si>
    <t>75% of Acquisition:</t>
  </si>
  <si>
    <t>Number of Units or Congregate Beds:</t>
  </si>
  <si>
    <t>New Construction? Y/N</t>
  </si>
  <si>
    <t>1)</t>
  </si>
  <si>
    <r>
      <t xml:space="preserve">Desired Annual Contribution to Operating Reserves </t>
    </r>
    <r>
      <rPr>
        <sz val="8"/>
        <rFont val="Arial"/>
        <family val="2"/>
      </rPr>
      <t>(2.5% of M&amp;O Budget + 1% of Program Budget)</t>
    </r>
  </si>
  <si>
    <r>
      <t xml:space="preserve">Amount actually available for Operating Reserves </t>
    </r>
    <r>
      <rPr>
        <sz val="8"/>
        <rFont val="Arial"/>
        <family val="2"/>
      </rPr>
      <t>(Annual contribution per proposed operating budget)</t>
    </r>
  </si>
  <si>
    <r>
      <t xml:space="preserve">Operating Reserve Goal </t>
    </r>
    <r>
      <rPr>
        <sz val="8"/>
        <rFont val="Arial"/>
        <family val="2"/>
      </rPr>
      <t>(Desired Contribution at Year 10)</t>
    </r>
  </si>
  <si>
    <r>
      <t xml:space="preserve">Operating Reserve Deficit </t>
    </r>
    <r>
      <rPr>
        <b/>
        <sz val="8"/>
        <rFont val="Arial"/>
        <family val="2"/>
      </rPr>
      <t>(Reserve Goal  minus Available Contirbutions at Year 10)</t>
    </r>
  </si>
  <si>
    <t>&lt; 25 Units</t>
  </si>
  <si>
    <t>25 Units or More</t>
  </si>
  <si>
    <t>2)</t>
  </si>
  <si>
    <r>
      <t xml:space="preserve">Desired Annual Contribution to Replacement Reserves  - New Construciton </t>
    </r>
    <r>
      <rPr>
        <sz val="8"/>
        <rFont val="Arial"/>
        <family val="2"/>
      </rPr>
      <t xml:space="preserve">(Total Construction Cost x .005)   </t>
    </r>
    <r>
      <rPr>
        <b/>
        <sz val="10"/>
        <rFont val="Arial"/>
        <family val="2"/>
      </rPr>
      <t>OR</t>
    </r>
  </si>
  <si>
    <r>
      <t xml:space="preserve">Desired Annual Contribution to Replacement Reserves  - Gut/Mod Rehab </t>
    </r>
    <r>
      <rPr>
        <sz val="8"/>
        <rFont val="Arial"/>
        <family val="2"/>
      </rPr>
      <t xml:space="preserve">(Total Construction Cost + 75% of Acquisiton x .005) </t>
    </r>
    <r>
      <rPr>
        <b/>
        <sz val="10"/>
        <rFont val="Arial"/>
        <family val="2"/>
      </rPr>
      <t>OR</t>
    </r>
  </si>
  <si>
    <r>
      <t xml:space="preserve">Amount actually available for Replacement Reserves </t>
    </r>
    <r>
      <rPr>
        <sz val="8"/>
        <rFont val="Arial"/>
        <family val="2"/>
      </rPr>
      <t>(as per proposed operating budget)</t>
    </r>
  </si>
  <si>
    <r>
      <t xml:space="preserve">Replacement Reserve Goal </t>
    </r>
    <r>
      <rPr>
        <sz val="8"/>
        <rFont val="Arial"/>
        <family val="2"/>
      </rPr>
      <t>(Desired Contributions at Year 10)</t>
    </r>
  </si>
  <si>
    <r>
      <t xml:space="preserve">Replacement Reserve Deficit </t>
    </r>
    <r>
      <rPr>
        <b/>
        <sz val="8"/>
        <rFont val="Arial"/>
        <family val="2"/>
      </rPr>
      <t>(Goal minus Available Contributions at Year 10)</t>
    </r>
  </si>
  <si>
    <r>
      <rPr>
        <b/>
        <sz val="10"/>
        <rFont val="Arial"/>
        <family val="2"/>
      </rPr>
      <t xml:space="preserve">TOTAL RESERVES REQUIRED </t>
    </r>
    <r>
      <rPr>
        <b/>
        <sz val="8"/>
        <rFont val="Arial"/>
        <family val="2"/>
      </rPr>
      <t>(Operating and Replacement)</t>
    </r>
  </si>
  <si>
    <t>Amount</t>
  </si>
  <si>
    <t>Remaining Deficit</t>
  </si>
  <si>
    <t>Non-HHAP Capitalized Replacement Reserves Per Development Budget</t>
  </si>
  <si>
    <t>Non-HHAP Capitalized Operating Reserves Per Development Budget</t>
  </si>
  <si>
    <t>Requested HHAP Capitalized Replacement Reserves Per Development Budget</t>
  </si>
  <si>
    <t>Requested HHAP Capitalized Operating Reserves Per Development Budget</t>
  </si>
  <si>
    <t>Unfunded Reserve Decifit</t>
  </si>
  <si>
    <t>*If the Reserve Deficit or Total Reserves Required figures appear as positive numbers, the project is not able to set aside sufficient reserves from operating revenues to meet HHAP guidelines. A negative number indicates that the project is contributing more reserves than required. Use the comparison below of the HHAP and Non-HHAP capitalized reserves shown in the Development Budget to determine the amount of HHAP reserves that may be requested.</t>
  </si>
  <si>
    <r>
      <t xml:space="preserve">Desired Annual Contribution to Replacement Reserves 25 Units or More </t>
    </r>
    <r>
      <rPr>
        <sz val="8"/>
        <rFont val="Arial"/>
        <family val="2"/>
      </rPr>
      <t>($250/ Unit or Congregate Bed)</t>
    </r>
  </si>
  <si>
    <t>SRO UNITS</t>
  </si>
  <si>
    <t xml:space="preserve"> -bedroom apartments</t>
  </si>
  <si>
    <t>(congregate) persons/bed</t>
  </si>
  <si>
    <t>Total Residential Rents</t>
  </si>
  <si>
    <t xml:space="preserve">Less Vacancy/Uncollectible </t>
  </si>
  <si>
    <t>Net Residential Rents</t>
  </si>
  <si>
    <t>Non HHAP Units - Initial Rents</t>
  </si>
  <si>
    <t xml:space="preserve">  -bedroom apartments</t>
  </si>
  <si>
    <t>Less Vacancy/Uncollectible</t>
  </si>
  <si>
    <t xml:space="preserve">Total Other </t>
  </si>
  <si>
    <t>Operating Reserves</t>
  </si>
  <si>
    <t>TOTAL OPERATING BUDGET (LINES 1-5)</t>
  </si>
  <si>
    <t>Program Costs (social service, meals, etc.)</t>
  </si>
  <si>
    <t>TOTAL PROGRAM BUDGET AND DEBT SERVICE</t>
  </si>
  <si>
    <t>TOTAL EXPENSES (LINES 6&amp;9)</t>
  </si>
  <si>
    <t>NET INCOME OR (LOSS) FROM FIRST YEAR OPERATIONS</t>
  </si>
  <si>
    <t>Net Income or (Loss) from first Year Operations</t>
  </si>
  <si>
    <t>Taxes</t>
  </si>
  <si>
    <t>Real Estate Tax/PILOT</t>
  </si>
  <si>
    <t>Utilities</t>
  </si>
  <si>
    <t>Water &amp; Sewer Expense</t>
  </si>
  <si>
    <t>Gas and Electricity</t>
  </si>
  <si>
    <t>Heating</t>
  </si>
  <si>
    <t>Broadband/Internet</t>
  </si>
  <si>
    <t>Maintenance</t>
  </si>
  <si>
    <t>Repairs/Replacement</t>
  </si>
  <si>
    <t>Elevator Service &amp; Repairs</t>
  </si>
  <si>
    <t>Exterminating/ janitorial supplies/cleaning</t>
  </si>
  <si>
    <t>Garbage &amp; Trash removal</t>
  </si>
  <si>
    <t>Management Fee</t>
  </si>
  <si>
    <t>Admin</t>
  </si>
  <si>
    <t>Property/Liability/Fidelity Insurances</t>
  </si>
  <si>
    <t>Office Supplies &amp; Equipment</t>
  </si>
  <si>
    <t xml:space="preserve">Legal </t>
  </si>
  <si>
    <t>Accounting &amp; Audit</t>
  </si>
  <si>
    <t>Fees (ROPs/energy benchmarking)</t>
  </si>
  <si>
    <t>LIHTC Monitoring Fees</t>
  </si>
  <si>
    <t>Staffing</t>
  </si>
  <si>
    <t>Manager Salary /office staff</t>
  </si>
  <si>
    <t>With fringe</t>
  </si>
  <si>
    <t>Maintenance/Porters</t>
  </si>
  <si>
    <t>Security &amp; Front Desk Staff</t>
  </si>
  <si>
    <t>Other (specify)</t>
  </si>
  <si>
    <t>Reserves</t>
  </si>
  <si>
    <t>Replacement Reserves</t>
  </si>
  <si>
    <t>Laundry Expense</t>
  </si>
  <si>
    <t>Food Program Expense</t>
  </si>
  <si>
    <t>Program Admin Costs</t>
  </si>
  <si>
    <t>Other Program Costs</t>
  </si>
  <si>
    <t>Explain any projected increases in project Income:</t>
  </si>
  <si>
    <t>Program Budget:</t>
  </si>
  <si>
    <t>Address(es):</t>
  </si>
  <si>
    <r>
      <t xml:space="preserve">EXHIBIT B-1: DEVELOPMENT BUDGET SUMMARY </t>
    </r>
    <r>
      <rPr>
        <b/>
        <i/>
        <sz val="12"/>
        <color rgb="FF00B050"/>
        <rFont val="Arial"/>
        <family val="2"/>
      </rPr>
      <t>CONSTRUCTION SOURCES</t>
    </r>
  </si>
  <si>
    <t xml:space="preserve">If different AMIs denote those. </t>
  </si>
  <si>
    <t>List Source</t>
  </si>
  <si>
    <t>Summing only to F6 not I6</t>
  </si>
  <si>
    <t>Capital/Replacement Reserve</t>
  </si>
  <si>
    <t>Mgm fee</t>
  </si>
  <si>
    <t>HHAP Original Award</t>
  </si>
  <si>
    <t>Current HHAP Request</t>
  </si>
  <si>
    <t>HHAP Previous Amendment</t>
  </si>
  <si>
    <t>TOTAL LINES 1 - 7</t>
  </si>
  <si>
    <t>TOTAL LINES 1 - 4</t>
  </si>
  <si>
    <t>B</t>
  </si>
  <si>
    <t>A</t>
  </si>
  <si>
    <t>C</t>
  </si>
  <si>
    <t>D</t>
  </si>
  <si>
    <t>E</t>
  </si>
  <si>
    <t>F</t>
  </si>
  <si>
    <t>TOTAL DEVELOPMENT COST (A-D)</t>
  </si>
  <si>
    <t xml:space="preserve">Legal Fees </t>
  </si>
  <si>
    <t xml:space="preserve">TOTAL PROJECT COST </t>
  </si>
  <si>
    <t>Subtotal 1 - 21</t>
  </si>
  <si>
    <r>
      <t xml:space="preserve">Service Contacts </t>
    </r>
    <r>
      <rPr>
        <sz val="10"/>
        <rFont val="Arial"/>
        <family val="2"/>
      </rPr>
      <t>(life safety/snow removal/ landscaping/etc.)</t>
    </r>
  </si>
  <si>
    <t>HHAP Stabilization Seven Year Operation Budget</t>
  </si>
  <si>
    <t xml:space="preserve">Exhibit B-4 </t>
  </si>
  <si>
    <t>HHAP Stabilization First Year Operating Budget</t>
  </si>
  <si>
    <t>Exhibit B-3:</t>
  </si>
  <si>
    <t>HHAP Stabilization Amendment Budget</t>
  </si>
  <si>
    <t>Exhibit B-1:</t>
  </si>
  <si>
    <t>This workbook contains five worksheets to calculate the budgets required in the Request for Proposals from the Homeless Housing and Assistance Corporation. The following exhibits are included:
Exhibit B-1:  Stabilization Amendment Budget Summary
Exhibit B-3:  Stabilization First Year Operating Budget
Exhibit B-4:  Stabilization Seven Year Operating Budget                                                                                                Exhibit B-4:  Stabilization Staffing
Exhibit B-5:  Stabilization Seven Year Cash Flow
Exhibit B-8:  Stabilization Reserves</t>
  </si>
  <si>
    <t>HHAP Stabilization Seven Year Cash Flow</t>
  </si>
  <si>
    <t>Exhibit B-5:</t>
  </si>
  <si>
    <t xml:space="preserve">If more than one site, whether identified or not, this form MUST be completed for each site </t>
  </si>
  <si>
    <t>and a cumulative budget representing all sites must be presented.</t>
  </si>
  <si>
    <r>
      <rPr>
        <sz val="12"/>
        <rFont val="Arial"/>
        <family val="2"/>
      </rPr>
      <t xml:space="preserve">Note that all of the rents and other revenues of the Project shall be applied solely to the costs associated with the Project.  Funds deposited in the Reserve Account(s), along with the interest earned on such funds, shall be withdrawn and used only to meet costs directly connected with the operation of the Project.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</si>
</sst>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0."/>
  </numFmts>
  <fonts count="20" x14ac:knownFonts="1">
    <font>
      <sz val="10"/>
      <name val="Arial"/>
    </font>
    <font>
      <sz val="10"/>
      <name val="Arial"/>
      <family val="2"/>
    </font>
    <font>
      <b/>
      <sz val="10"/>
      <name val="Arial"/>
      <family val="2"/>
    </font>
    <font>
      <sz val="9"/>
      <name val="Arial"/>
      <family val="2"/>
    </font>
    <font>
      <b/>
      <sz val="10"/>
      <name val="Times New Roman"/>
      <family val="1"/>
    </font>
    <font>
      <sz val="10"/>
      <name val="Times New Roman"/>
      <family val="1"/>
    </font>
    <font>
      <sz val="8"/>
      <name val="Times New Roman"/>
      <family val="1"/>
    </font>
    <font>
      <sz val="8"/>
      <name val="Arial"/>
      <family val="2"/>
    </font>
    <font>
      <b/>
      <sz val="8"/>
      <name val="Arial"/>
      <family val="2"/>
    </font>
    <font>
      <b/>
      <sz val="12"/>
      <name val="Arial"/>
      <family val="2"/>
    </font>
    <font>
      <sz val="8"/>
      <color indexed="10"/>
      <name val="Arial"/>
      <family val="2"/>
    </font>
    <font>
      <sz val="10"/>
      <color rgb="FFFF0000"/>
      <name val="Arial"/>
      <family val="2"/>
    </font>
    <font>
      <sz val="14"/>
      <name val="Arial"/>
      <family val="2"/>
    </font>
    <font>
      <b/>
      <sz val="14"/>
      <name val="Arial"/>
      <family val="2"/>
    </font>
    <font>
      <sz val="13"/>
      <name val="Arial"/>
      <family val="2"/>
    </font>
    <font>
      <b/>
      <i/>
      <sz val="12"/>
      <name val="Arial"/>
      <family val="2"/>
    </font>
    <font>
      <b/>
      <i/>
      <sz val="12"/>
      <color rgb="FF00B050"/>
      <name val="Arial"/>
      <family val="2"/>
    </font>
    <font>
      <b/>
      <i/>
      <sz val="8"/>
      <name val="Arial"/>
      <family val="2"/>
    </font>
    <font>
      <sz val="12"/>
      <name val="Arial"/>
      <family val="2"/>
    </font>
    <font>
      <b/>
      <sz val="12"/>
      <color theme="1"/>
      <name val="Arial"/>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9EFF7"/>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rgb="FFDCE6F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style="thin">
        <color indexed="64"/>
      </bottom>
      <diagonal style="thick">
        <color indexed="64"/>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374">
    <xf numFmtId="0" fontId="0" fillId="0" borderId="0" xfId="0"/>
    <xf numFmtId="164" fontId="5" fillId="0" borderId="0" xfId="0" applyNumberFormat="1" applyFont="1" applyProtection="1">
      <protection locked="0"/>
    </xf>
    <xf numFmtId="164" fontId="5" fillId="0" borderId="0" xfId="0" applyNumberFormat="1" applyFont="1" applyAlignment="1" applyProtection="1">
      <alignment horizontal="left"/>
      <protection locked="0"/>
    </xf>
    <xf numFmtId="164" fontId="4" fillId="0" borderId="0" xfId="0" applyNumberFormat="1" applyFont="1" applyAlignment="1" applyProtection="1">
      <alignment horizontal="centerContinuous"/>
      <protection locked="0"/>
    </xf>
    <xf numFmtId="164" fontId="4" fillId="0" borderId="0" xfId="0" applyNumberFormat="1" applyFont="1" applyProtection="1">
      <protection locked="0"/>
    </xf>
    <xf numFmtId="164" fontId="5" fillId="0" borderId="0" xfId="0" applyNumberFormat="1" applyFont="1" applyAlignment="1" applyProtection="1">
      <alignment horizontal="centerContinuous"/>
      <protection locked="0"/>
    </xf>
    <xf numFmtId="164" fontId="5" fillId="0" borderId="0" xfId="0" applyNumberFormat="1" applyFont="1" applyFill="1" applyProtection="1">
      <protection locked="0"/>
    </xf>
    <xf numFmtId="164" fontId="4" fillId="0" borderId="0" xfId="0" applyNumberFormat="1" applyFont="1" applyFill="1" applyProtection="1">
      <protection locked="0"/>
    </xf>
    <xf numFmtId="167" fontId="5" fillId="0" borderId="0" xfId="0" applyNumberFormat="1" applyFont="1" applyProtection="1">
      <protection locked="0"/>
    </xf>
    <xf numFmtId="0" fontId="0" fillId="0" borderId="0" xfId="0" applyProtection="1">
      <protection locked="0"/>
    </xf>
    <xf numFmtId="0" fontId="2" fillId="0" borderId="0" xfId="0" applyFont="1" applyAlignment="1">
      <alignment horizontal="center"/>
    </xf>
    <xf numFmtId="0" fontId="0" fillId="0" borderId="0" xfId="0" applyProtection="1"/>
    <xf numFmtId="0" fontId="2" fillId="0" borderId="0" xfId="0" applyFont="1" applyAlignment="1" applyProtection="1">
      <alignment horizontal="center" vertical="center"/>
    </xf>
    <xf numFmtId="0" fontId="2" fillId="0" borderId="0" xfId="0" applyFont="1" applyAlignment="1" applyProtection="1">
      <alignment horizontal="center"/>
    </xf>
    <xf numFmtId="0" fontId="7" fillId="0" borderId="0" xfId="0" applyFont="1" applyAlignment="1" applyProtection="1">
      <alignment shrinkToFit="1"/>
    </xf>
    <xf numFmtId="0" fontId="1" fillId="0" borderId="0" xfId="0" applyFont="1" applyAlignment="1" applyProtection="1">
      <alignment horizontal="right"/>
    </xf>
    <xf numFmtId="6" fontId="0" fillId="0" borderId="1" xfId="0" applyNumberFormat="1" applyBorder="1" applyAlignment="1" applyProtection="1">
      <alignment horizontal="center"/>
    </xf>
    <xf numFmtId="0" fontId="1" fillId="0" borderId="0" xfId="0" applyFont="1" applyAlignment="1" applyProtection="1">
      <alignment horizontal="right" wrapText="1"/>
    </xf>
    <xf numFmtId="0" fontId="0" fillId="0" borderId="0" xfId="0" applyBorder="1" applyAlignment="1" applyProtection="1">
      <alignment horizontal="center"/>
    </xf>
    <xf numFmtId="0" fontId="0" fillId="0" borderId="0" xfId="0" applyBorder="1" applyAlignment="1" applyProtection="1">
      <alignment horizontal="center"/>
      <protection locked="0"/>
    </xf>
    <xf numFmtId="0" fontId="1" fillId="0" borderId="9" xfId="0" applyFont="1" applyBorder="1" applyAlignment="1" applyProtection="1">
      <alignment wrapText="1"/>
    </xf>
    <xf numFmtId="0" fontId="0" fillId="0" borderId="0" xfId="0" applyAlignment="1" applyProtection="1">
      <alignment wrapText="1"/>
    </xf>
    <xf numFmtId="6" fontId="0" fillId="4" borderId="1" xfId="0" applyNumberFormat="1" applyFill="1" applyBorder="1" applyProtection="1"/>
    <xf numFmtId="0" fontId="0" fillId="0" borderId="0" xfId="0" applyAlignment="1" applyProtection="1">
      <alignment horizontal="center"/>
      <protection locked="0"/>
    </xf>
    <xf numFmtId="0" fontId="0" fillId="3" borderId="22" xfId="0" applyFill="1" applyBorder="1" applyProtection="1"/>
    <xf numFmtId="0" fontId="0" fillId="0" borderId="0" xfId="0" applyAlignment="1" applyProtection="1"/>
    <xf numFmtId="6" fontId="0" fillId="3" borderId="1" xfId="0" applyNumberFormat="1" applyFill="1" applyBorder="1" applyProtection="1"/>
    <xf numFmtId="0" fontId="1" fillId="0" borderId="22" xfId="0" applyFont="1" applyBorder="1" applyAlignment="1" applyProtection="1">
      <alignment wrapText="1"/>
    </xf>
    <xf numFmtId="6" fontId="0" fillId="0" borderId="1" xfId="0" applyNumberFormat="1" applyBorder="1" applyProtection="1"/>
    <xf numFmtId="0" fontId="1" fillId="0" borderId="22" xfId="0" applyFont="1" applyBorder="1" applyProtection="1"/>
    <xf numFmtId="0" fontId="2" fillId="0" borderId="22" xfId="0" applyFont="1" applyBorder="1" applyAlignment="1" applyProtection="1">
      <alignment wrapText="1"/>
    </xf>
    <xf numFmtId="6" fontId="2" fillId="5" borderId="1" xfId="0" applyNumberFormat="1" applyFont="1" applyFill="1" applyBorder="1" applyProtection="1"/>
    <xf numFmtId="0" fontId="0" fillId="3" borderId="1" xfId="0" applyFill="1" applyBorder="1" applyProtection="1"/>
    <xf numFmtId="0" fontId="0" fillId="7" borderId="0" xfId="0" applyFill="1" applyBorder="1" applyProtection="1"/>
    <xf numFmtId="0" fontId="0" fillId="7" borderId="0" xfId="0" applyFill="1" applyAlignment="1" applyProtection="1"/>
    <xf numFmtId="6" fontId="1" fillId="12" borderId="1" xfId="0" applyNumberFormat="1" applyFont="1" applyFill="1" applyBorder="1" applyProtection="1"/>
    <xf numFmtId="6" fontId="0" fillId="12" borderId="28" xfId="0" applyNumberFormat="1" applyFill="1" applyBorder="1" applyProtection="1"/>
    <xf numFmtId="6" fontId="0" fillId="12" borderId="1" xfId="0" applyNumberFormat="1" applyFill="1" applyBorder="1" applyProtection="1"/>
    <xf numFmtId="6" fontId="0" fillId="0" borderId="1" xfId="0" applyNumberFormat="1" applyFill="1" applyBorder="1" applyProtection="1"/>
    <xf numFmtId="0" fontId="1" fillId="7" borderId="22" xfId="0" applyFont="1" applyFill="1" applyBorder="1" applyAlignment="1" applyProtection="1">
      <alignment wrapText="1"/>
    </xf>
    <xf numFmtId="164" fontId="0" fillId="7" borderId="1" xfId="0" applyNumberFormat="1" applyFill="1" applyBorder="1" applyProtection="1"/>
    <xf numFmtId="0" fontId="2" fillId="4" borderId="1" xfId="0" applyFont="1" applyFill="1" applyBorder="1" applyAlignment="1" applyProtection="1">
      <alignment wrapText="1"/>
    </xf>
    <xf numFmtId="0" fontId="10" fillId="0" borderId="0" xfId="0" applyFont="1" applyFill="1" applyBorder="1" applyAlignment="1" applyProtection="1">
      <alignment horizontal="left" vertical="top" wrapText="1"/>
    </xf>
    <xf numFmtId="0" fontId="0" fillId="0" borderId="0" xfId="0"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7" borderId="1" xfId="0" applyFont="1" applyFill="1" applyBorder="1" applyAlignment="1" applyProtection="1">
      <alignment wrapText="1"/>
    </xf>
    <xf numFmtId="0" fontId="2" fillId="7" borderId="1" xfId="0" applyFont="1" applyFill="1" applyBorder="1" applyAlignment="1" applyProtection="1">
      <alignment wrapText="1"/>
    </xf>
    <xf numFmtId="0" fontId="2" fillId="0" borderId="0" xfId="0" applyFont="1" applyProtection="1">
      <protection locked="0"/>
    </xf>
    <xf numFmtId="164" fontId="2" fillId="7" borderId="1" xfId="0" applyNumberFormat="1" applyFont="1" applyFill="1" applyBorder="1" applyProtection="1"/>
    <xf numFmtId="164" fontId="6" fillId="0" borderId="0" xfId="0" applyNumberFormat="1" applyFont="1" applyAlignment="1" applyProtection="1">
      <alignment horizontal="centerContinuous" wrapText="1"/>
    </xf>
    <xf numFmtId="0" fontId="3" fillId="0" borderId="0" xfId="0" applyFont="1" applyAlignment="1">
      <alignment horizontal="centerContinuous" vertical="top" wrapText="1"/>
    </xf>
    <xf numFmtId="0" fontId="3" fillId="0" borderId="0" xfId="0" applyFont="1" applyFill="1" applyBorder="1" applyAlignment="1" applyProtection="1">
      <alignment horizontal="centerContinuous" vertical="top" wrapText="1"/>
    </xf>
    <xf numFmtId="0" fontId="0" fillId="7" borderId="0" xfId="0" applyFill="1"/>
    <xf numFmtId="0" fontId="12" fillId="7" borderId="0" xfId="0" applyFont="1" applyFill="1"/>
    <xf numFmtId="0" fontId="12" fillId="0" borderId="0" xfId="0" applyFont="1"/>
    <xf numFmtId="0" fontId="0" fillId="0" borderId="34" xfId="0" applyBorder="1" applyAlignment="1">
      <alignment horizontal="center"/>
    </xf>
    <xf numFmtId="0" fontId="0" fillId="9" borderId="32" xfId="0" applyFill="1" applyBorder="1"/>
    <xf numFmtId="0" fontId="0" fillId="9" borderId="20" xfId="0" applyFill="1" applyBorder="1"/>
    <xf numFmtId="0" fontId="0" fillId="7" borderId="35" xfId="0" applyFill="1" applyBorder="1"/>
    <xf numFmtId="0" fontId="0" fillId="7" borderId="12" xfId="0" applyFill="1" applyBorder="1"/>
    <xf numFmtId="0" fontId="0" fillId="7" borderId="5" xfId="0" applyFill="1" applyBorder="1" applyProtection="1">
      <protection locked="0"/>
    </xf>
    <xf numFmtId="0" fontId="0" fillId="7" borderId="5" xfId="0" applyFill="1" applyBorder="1"/>
    <xf numFmtId="164" fontId="0" fillId="7" borderId="6" xfId="0" applyNumberFormat="1" applyFill="1" applyBorder="1"/>
    <xf numFmtId="0" fontId="0" fillId="7" borderId="1" xfId="0" applyFill="1" applyBorder="1" applyProtection="1">
      <protection locked="0"/>
    </xf>
    <xf numFmtId="0" fontId="0" fillId="7" borderId="1" xfId="0" applyFill="1" applyBorder="1"/>
    <xf numFmtId="0" fontId="0" fillId="7" borderId="0" xfId="0" applyFill="1" applyProtection="1">
      <protection locked="0"/>
    </xf>
    <xf numFmtId="0" fontId="3" fillId="7" borderId="5" xfId="0" applyFont="1" applyFill="1" applyBorder="1"/>
    <xf numFmtId="164" fontId="0" fillId="7" borderId="24" xfId="0" applyNumberFormat="1" applyFill="1" applyBorder="1"/>
    <xf numFmtId="0" fontId="3" fillId="7" borderId="1" xfId="0" applyFont="1" applyFill="1" applyBorder="1"/>
    <xf numFmtId="9" fontId="0" fillId="7" borderId="1" xfId="0" applyNumberFormat="1" applyFill="1" applyBorder="1" applyAlignment="1" applyProtection="1">
      <alignment horizontal="center"/>
      <protection locked="0"/>
    </xf>
    <xf numFmtId="9" fontId="1" fillId="7" borderId="36" xfId="2" applyFill="1" applyBorder="1"/>
    <xf numFmtId="0" fontId="0" fillId="9" borderId="15" xfId="0" applyFill="1" applyBorder="1"/>
    <xf numFmtId="0" fontId="0" fillId="9" borderId="16" xfId="0" applyFill="1" applyBorder="1"/>
    <xf numFmtId="0" fontId="0" fillId="7" borderId="27" xfId="0" applyFill="1" applyBorder="1"/>
    <xf numFmtId="9" fontId="0" fillId="7" borderId="1" xfId="0" applyNumberFormat="1" applyFill="1" applyBorder="1" applyProtection="1">
      <protection locked="0"/>
    </xf>
    <xf numFmtId="0" fontId="0" fillId="7" borderId="9" xfId="0" applyFill="1" applyBorder="1"/>
    <xf numFmtId="0" fontId="2" fillId="9" borderId="15" xfId="0" applyFont="1" applyFill="1" applyBorder="1"/>
    <xf numFmtId="164" fontId="0" fillId="9" borderId="21" xfId="0" applyNumberFormat="1" applyFill="1" applyBorder="1"/>
    <xf numFmtId="9" fontId="1" fillId="7" borderId="14" xfId="2" applyFill="1" applyBorder="1"/>
    <xf numFmtId="0" fontId="0" fillId="7" borderId="13" xfId="0" applyFill="1" applyBorder="1"/>
    <xf numFmtId="0" fontId="0" fillId="7" borderId="7" xfId="0" applyFill="1" applyBorder="1"/>
    <xf numFmtId="0" fontId="0" fillId="7" borderId="8" xfId="0" applyFill="1" applyBorder="1"/>
    <xf numFmtId="44" fontId="0" fillId="7" borderId="0" xfId="1" applyFont="1" applyFill="1" applyAlignment="1">
      <alignment shrinkToFit="1"/>
    </xf>
    <xf numFmtId="0" fontId="0" fillId="7" borderId="26" xfId="0" applyFill="1" applyBorder="1"/>
    <xf numFmtId="0" fontId="0" fillId="7" borderId="25" xfId="0" applyFill="1" applyBorder="1"/>
    <xf numFmtId="9" fontId="1" fillId="7" borderId="35" xfId="2" applyFill="1" applyBorder="1"/>
    <xf numFmtId="0" fontId="0" fillId="7" borderId="36" xfId="0" applyFill="1" applyBorder="1"/>
    <xf numFmtId="164" fontId="0" fillId="9" borderId="39" xfId="0" applyNumberFormat="1" applyFill="1" applyBorder="1"/>
    <xf numFmtId="9" fontId="1" fillId="7" borderId="40" xfId="2" applyFill="1" applyBorder="1"/>
    <xf numFmtId="0" fontId="2" fillId="7" borderId="0" xfId="0" applyFont="1" applyFill="1"/>
    <xf numFmtId="6" fontId="2" fillId="0" borderId="1" xfId="0" applyNumberFormat="1" applyFont="1" applyBorder="1"/>
    <xf numFmtId="0" fontId="0" fillId="7" borderId="32" xfId="0" applyFill="1" applyBorder="1"/>
    <xf numFmtId="0" fontId="0" fillId="7" borderId="20" xfId="0" applyFill="1" applyBorder="1"/>
    <xf numFmtId="0" fontId="0" fillId="7" borderId="33" xfId="0" applyFill="1" applyBorder="1"/>
    <xf numFmtId="164" fontId="14" fillId="7" borderId="0" xfId="0" applyNumberFormat="1" applyFont="1" applyFill="1" applyAlignment="1">
      <alignment horizontal="left"/>
    </xf>
    <xf numFmtId="164" fontId="17" fillId="13" borderId="12" xfId="0" applyNumberFormat="1" applyFont="1" applyFill="1" applyBorder="1" applyAlignment="1" applyProtection="1">
      <alignment horizontal="centerContinuous"/>
    </xf>
    <xf numFmtId="164" fontId="17" fillId="13" borderId="0" xfId="0" applyNumberFormat="1" applyFont="1" applyFill="1" applyBorder="1" applyAlignment="1" applyProtection="1">
      <alignment horizontal="centerContinuous"/>
    </xf>
    <xf numFmtId="164" fontId="17" fillId="13" borderId="13" xfId="0" applyNumberFormat="1" applyFont="1" applyFill="1" applyBorder="1" applyAlignment="1" applyProtection="1">
      <alignment horizontal="centerContinuous"/>
    </xf>
    <xf numFmtId="164" fontId="7" fillId="0" borderId="12" xfId="0" applyNumberFormat="1" applyFont="1" applyBorder="1" applyAlignment="1" applyProtection="1">
      <alignment horizontal="left"/>
    </xf>
    <xf numFmtId="164" fontId="7" fillId="0" borderId="0" xfId="0" applyNumberFormat="1" applyFont="1" applyBorder="1" applyAlignment="1" applyProtection="1">
      <alignment horizontal="left"/>
    </xf>
    <xf numFmtId="164" fontId="2" fillId="7" borderId="10" xfId="0" applyNumberFormat="1" applyFont="1" applyFill="1" applyBorder="1" applyProtection="1"/>
    <xf numFmtId="167" fontId="2" fillId="7" borderId="11" xfId="0" applyNumberFormat="1" applyFont="1" applyFill="1" applyBorder="1" applyProtection="1"/>
    <xf numFmtId="164" fontId="2" fillId="7" borderId="11" xfId="0" applyNumberFormat="1" applyFont="1" applyFill="1" applyBorder="1" applyProtection="1"/>
    <xf numFmtId="164" fontId="2" fillId="7" borderId="11" xfId="0" applyNumberFormat="1" applyFont="1" applyFill="1" applyBorder="1" applyAlignment="1" applyProtection="1">
      <alignment horizontal="center" vertical="center" wrapText="1"/>
    </xf>
    <xf numFmtId="164" fontId="2" fillId="7" borderId="11" xfId="0" applyNumberFormat="1" applyFont="1" applyFill="1" applyBorder="1" applyAlignment="1" applyProtection="1">
      <alignment horizontal="center" vertical="center" wrapText="1"/>
      <protection locked="0"/>
    </xf>
    <xf numFmtId="164" fontId="2" fillId="7" borderId="31" xfId="0" applyNumberFormat="1" applyFont="1" applyFill="1" applyBorder="1" applyAlignment="1" applyProtection="1">
      <alignment horizontal="center" vertical="center" wrapText="1"/>
    </xf>
    <xf numFmtId="164" fontId="1" fillId="13" borderId="43" xfId="0" applyNumberFormat="1" applyFont="1" applyFill="1" applyBorder="1" applyProtection="1"/>
    <xf numFmtId="167" fontId="1" fillId="13" borderId="26" xfId="0" applyNumberFormat="1" applyFont="1" applyFill="1" applyBorder="1" applyProtection="1"/>
    <xf numFmtId="164" fontId="1" fillId="13" borderId="26" xfId="0" applyNumberFormat="1" applyFont="1" applyFill="1" applyBorder="1" applyProtection="1"/>
    <xf numFmtId="164" fontId="1" fillId="13" borderId="40" xfId="0" applyNumberFormat="1" applyFont="1" applyFill="1" applyBorder="1" applyProtection="1"/>
    <xf numFmtId="164" fontId="1" fillId="7" borderId="12" xfId="0" applyNumberFormat="1" applyFont="1" applyFill="1" applyBorder="1" applyProtection="1"/>
    <xf numFmtId="167" fontId="1" fillId="7" borderId="0" xfId="0" applyNumberFormat="1" applyFont="1" applyFill="1" applyBorder="1" applyProtection="1"/>
    <xf numFmtId="164" fontId="1" fillId="0" borderId="22" xfId="0" applyNumberFormat="1" applyFont="1" applyFill="1" applyBorder="1" applyProtection="1"/>
    <xf numFmtId="164" fontId="1" fillId="0" borderId="22" xfId="0" applyNumberFormat="1" applyFont="1" applyFill="1" applyBorder="1" applyProtection="1">
      <protection locked="0"/>
    </xf>
    <xf numFmtId="164" fontId="1" fillId="0" borderId="4" xfId="0" applyNumberFormat="1" applyFont="1" applyFill="1" applyBorder="1" applyProtection="1">
      <protection locked="0"/>
    </xf>
    <xf numFmtId="164" fontId="1" fillId="0" borderId="35" xfId="0" applyNumberFormat="1" applyFont="1" applyFill="1" applyBorder="1" applyProtection="1"/>
    <xf numFmtId="164" fontId="1" fillId="0" borderId="5" xfId="0" applyNumberFormat="1" applyFont="1" applyBorder="1" applyProtection="1"/>
    <xf numFmtId="164" fontId="1" fillId="0" borderId="5" xfId="0" applyNumberFormat="1" applyFont="1" applyBorder="1" applyProtection="1">
      <protection locked="0"/>
    </xf>
    <xf numFmtId="164" fontId="1" fillId="0" borderId="6" xfId="0" applyNumberFormat="1" applyFont="1" applyBorder="1" applyProtection="1">
      <protection locked="0"/>
    </xf>
    <xf numFmtId="164" fontId="1" fillId="2" borderId="36" xfId="0" applyNumberFormat="1" applyFont="1" applyFill="1" applyBorder="1" applyProtection="1"/>
    <xf numFmtId="164" fontId="1" fillId="0" borderId="1" xfId="0" applyNumberFormat="1" applyFont="1" applyBorder="1" applyProtection="1"/>
    <xf numFmtId="164" fontId="1" fillId="0" borderId="1" xfId="0" applyNumberFormat="1" applyFont="1" applyBorder="1" applyProtection="1">
      <protection locked="0"/>
    </xf>
    <xf numFmtId="164" fontId="1" fillId="0" borderId="24" xfId="0" applyNumberFormat="1" applyFont="1" applyBorder="1" applyProtection="1">
      <protection locked="0"/>
    </xf>
    <xf numFmtId="164" fontId="1" fillId="2" borderId="14" xfId="0" applyNumberFormat="1" applyFont="1" applyFill="1" applyBorder="1" applyProtection="1"/>
    <xf numFmtId="164" fontId="1" fillId="0" borderId="9" xfId="0" applyNumberFormat="1" applyFont="1" applyFill="1" applyBorder="1" applyProtection="1"/>
    <xf numFmtId="164" fontId="1" fillId="0" borderId="27" xfId="0" applyNumberFormat="1" applyFont="1" applyFill="1" applyBorder="1" applyProtection="1"/>
    <xf numFmtId="164" fontId="2" fillId="13" borderId="25" xfId="0" applyNumberFormat="1" applyFont="1" applyFill="1" applyBorder="1" applyProtection="1"/>
    <xf numFmtId="164" fontId="2" fillId="13" borderId="1" xfId="0" applyNumberFormat="1" applyFont="1" applyFill="1" applyBorder="1" applyProtection="1"/>
    <xf numFmtId="164" fontId="1" fillId="13" borderId="6" xfId="0" applyNumberFormat="1" applyFont="1" applyFill="1" applyBorder="1" applyProtection="1"/>
    <xf numFmtId="167" fontId="1" fillId="13" borderId="7" xfId="0" applyNumberFormat="1" applyFont="1" applyFill="1" applyBorder="1" applyProtection="1"/>
    <xf numFmtId="164" fontId="1" fillId="13" borderId="7" xfId="0" applyNumberFormat="1" applyFont="1" applyFill="1" applyBorder="1" applyProtection="1"/>
    <xf numFmtId="164" fontId="1" fillId="13" borderId="8" xfId="0" applyNumberFormat="1" applyFont="1" applyFill="1" applyBorder="1" applyProtection="1"/>
    <xf numFmtId="167" fontId="1" fillId="0" borderId="0" xfId="0" applyNumberFormat="1" applyFont="1" applyBorder="1" applyProtection="1"/>
    <xf numFmtId="167" fontId="1" fillId="2" borderId="0" xfId="0" applyNumberFormat="1" applyFont="1" applyFill="1" applyBorder="1" applyProtection="1"/>
    <xf numFmtId="164" fontId="1" fillId="2" borderId="1" xfId="0" applyNumberFormat="1" applyFont="1" applyFill="1" applyBorder="1" applyProtection="1"/>
    <xf numFmtId="164" fontId="1" fillId="2" borderId="1" xfId="0" applyNumberFormat="1" applyFont="1" applyFill="1" applyBorder="1" applyProtection="1">
      <protection locked="0"/>
    </xf>
    <xf numFmtId="164" fontId="1" fillId="2" borderId="24" xfId="0" applyNumberFormat="1" applyFont="1" applyFill="1" applyBorder="1" applyProtection="1">
      <protection locked="0"/>
    </xf>
    <xf numFmtId="164" fontId="1" fillId="0" borderId="1" xfId="0" applyNumberFormat="1" applyFont="1" applyFill="1" applyBorder="1" applyProtection="1"/>
    <xf numFmtId="164" fontId="1" fillId="0" borderId="14" xfId="0" applyNumberFormat="1" applyFont="1" applyFill="1" applyBorder="1" applyProtection="1"/>
    <xf numFmtId="164" fontId="2" fillId="13" borderId="18" xfId="0" applyNumberFormat="1" applyFont="1" applyFill="1" applyBorder="1" applyProtection="1"/>
    <xf numFmtId="167" fontId="2" fillId="13" borderId="19" xfId="0" applyNumberFormat="1" applyFont="1" applyFill="1" applyBorder="1" applyProtection="1"/>
    <xf numFmtId="164" fontId="2" fillId="13" borderId="19" xfId="0" applyNumberFormat="1" applyFont="1" applyFill="1" applyBorder="1" applyProtection="1"/>
    <xf numFmtId="164" fontId="2" fillId="13" borderId="47" xfId="0" applyNumberFormat="1" applyFont="1" applyFill="1" applyBorder="1" applyProtection="1"/>
    <xf numFmtId="164" fontId="7" fillId="0" borderId="0" xfId="0" applyNumberFormat="1" applyFont="1" applyProtection="1"/>
    <xf numFmtId="167" fontId="7" fillId="0" borderId="0" xfId="0" applyNumberFormat="1" applyFont="1" applyProtection="1"/>
    <xf numFmtId="164" fontId="1" fillId="0" borderId="0" xfId="0" applyNumberFormat="1" applyFont="1" applyProtection="1"/>
    <xf numFmtId="164" fontId="7" fillId="0" borderId="0" xfId="0" applyNumberFormat="1" applyFont="1" applyAlignment="1" applyProtection="1">
      <alignment horizontal="centerContinuous" wrapText="1"/>
    </xf>
    <xf numFmtId="164" fontId="1" fillId="0" borderId="0" xfId="0" applyNumberFormat="1" applyFont="1" applyProtection="1">
      <protection locked="0"/>
    </xf>
    <xf numFmtId="164" fontId="1" fillId="7" borderId="0" xfId="3" applyNumberFormat="1" applyFont="1" applyFill="1" applyProtection="1">
      <protection locked="0"/>
    </xf>
    <xf numFmtId="1" fontId="1" fillId="7" borderId="0" xfId="3" applyNumberFormat="1" applyFont="1" applyFill="1" applyProtection="1">
      <protection locked="0"/>
    </xf>
    <xf numFmtId="166" fontId="1" fillId="7" borderId="0" xfId="3" applyNumberFormat="1" applyFont="1" applyFill="1" applyProtection="1">
      <protection locked="0"/>
    </xf>
    <xf numFmtId="164" fontId="1" fillId="7" borderId="0" xfId="0" applyNumberFormat="1" applyFont="1" applyFill="1" applyAlignment="1">
      <alignment horizontal="left"/>
    </xf>
    <xf numFmtId="1" fontId="1" fillId="6" borderId="4" xfId="3" applyNumberFormat="1" applyFont="1" applyFill="1" applyBorder="1"/>
    <xf numFmtId="164" fontId="1" fillId="6" borderId="0" xfId="3" applyNumberFormat="1" applyFont="1" applyFill="1"/>
    <xf numFmtId="166" fontId="1" fillId="6" borderId="3" xfId="3" applyNumberFormat="1" applyFont="1" applyFill="1" applyBorder="1"/>
    <xf numFmtId="1" fontId="1" fillId="8" borderId="4" xfId="3" applyNumberFormat="1" applyFont="1" applyFill="1" applyBorder="1"/>
    <xf numFmtId="166" fontId="1" fillId="8" borderId="1" xfId="3" applyNumberFormat="1" applyFont="1" applyFill="1" applyBorder="1"/>
    <xf numFmtId="1" fontId="2" fillId="10" borderId="4" xfId="3" applyNumberFormat="1" applyFont="1" applyFill="1" applyBorder="1"/>
    <xf numFmtId="166" fontId="1" fillId="9" borderId="25" xfId="3" applyNumberFormat="1" applyFont="1" applyFill="1" applyBorder="1"/>
    <xf numFmtId="1" fontId="1" fillId="10" borderId="4" xfId="3" applyNumberFormat="1" applyFont="1" applyFill="1" applyBorder="1"/>
    <xf numFmtId="1" fontId="1" fillId="10" borderId="5" xfId="3" applyNumberFormat="1" applyFont="1" applyFill="1" applyBorder="1"/>
    <xf numFmtId="1" fontId="2" fillId="9" borderId="24" xfId="3" applyNumberFormat="1" applyFont="1" applyFill="1" applyBorder="1"/>
    <xf numFmtId="1" fontId="1" fillId="10" borderId="24" xfId="3" applyNumberFormat="1" applyFont="1" applyFill="1" applyBorder="1"/>
    <xf numFmtId="1" fontId="2" fillId="10" borderId="1" xfId="3" applyNumberFormat="1" applyFont="1" applyFill="1" applyBorder="1"/>
    <xf numFmtId="166" fontId="1" fillId="0" borderId="0" xfId="0" applyNumberFormat="1" applyFont="1" applyProtection="1">
      <protection locked="0"/>
    </xf>
    <xf numFmtId="164" fontId="1" fillId="11" borderId="0" xfId="0" applyNumberFormat="1" applyFont="1" applyFill="1" applyProtection="1">
      <protection locked="0"/>
    </xf>
    <xf numFmtId="164" fontId="5" fillId="11" borderId="0" xfId="0" applyNumberFormat="1" applyFont="1" applyFill="1" applyProtection="1">
      <protection locked="0"/>
    </xf>
    <xf numFmtId="164" fontId="9" fillId="0" borderId="0" xfId="0" applyNumberFormat="1" applyFont="1" applyProtection="1">
      <protection locked="0"/>
    </xf>
    <xf numFmtId="164" fontId="18" fillId="0" borderId="0" xfId="0" applyNumberFormat="1" applyFont="1" applyProtection="1">
      <protection locked="0"/>
    </xf>
    <xf numFmtId="164" fontId="9" fillId="13" borderId="10" xfId="0" applyNumberFormat="1" applyFont="1" applyFill="1" applyBorder="1" applyProtection="1"/>
    <xf numFmtId="167" fontId="9" fillId="13" borderId="11" xfId="0" applyNumberFormat="1" applyFont="1" applyFill="1" applyBorder="1" applyProtection="1"/>
    <xf numFmtId="164" fontId="9" fillId="13" borderId="11" xfId="0" applyNumberFormat="1" applyFont="1" applyFill="1" applyBorder="1" applyProtection="1"/>
    <xf numFmtId="164" fontId="9" fillId="13" borderId="11" xfId="0" applyNumberFormat="1" applyFont="1" applyFill="1" applyBorder="1" applyAlignment="1" applyProtection="1">
      <alignment horizontal="center" vertical="center" wrapText="1"/>
    </xf>
    <xf numFmtId="164" fontId="9" fillId="13" borderId="11" xfId="0" applyNumberFormat="1" applyFont="1" applyFill="1" applyBorder="1" applyAlignment="1" applyProtection="1">
      <alignment horizontal="center" vertical="center" wrapText="1"/>
      <protection locked="0"/>
    </xf>
    <xf numFmtId="164" fontId="9" fillId="13" borderId="31" xfId="0" applyNumberFormat="1" applyFont="1" applyFill="1" applyBorder="1" applyAlignment="1" applyProtection="1">
      <alignment horizontal="center" vertical="center" wrapText="1"/>
    </xf>
    <xf numFmtId="164" fontId="18" fillId="13" borderId="43" xfId="0" applyNumberFormat="1" applyFont="1" applyFill="1" applyBorder="1" applyProtection="1"/>
    <xf numFmtId="167" fontId="18" fillId="13" borderId="26" xfId="0" applyNumberFormat="1" applyFont="1" applyFill="1" applyBorder="1" applyProtection="1"/>
    <xf numFmtId="164" fontId="18" fillId="13" borderId="26" xfId="0" applyNumberFormat="1" applyFont="1" applyFill="1" applyBorder="1" applyProtection="1"/>
    <xf numFmtId="164" fontId="18" fillId="13" borderId="40" xfId="0" applyNumberFormat="1" applyFont="1" applyFill="1" applyBorder="1" applyProtection="1"/>
    <xf numFmtId="164" fontId="18" fillId="7" borderId="12" xfId="0" applyNumberFormat="1" applyFont="1" applyFill="1" applyBorder="1" applyProtection="1"/>
    <xf numFmtId="167" fontId="18" fillId="7" borderId="0" xfId="0" applyNumberFormat="1" applyFont="1" applyFill="1" applyBorder="1" applyProtection="1"/>
    <xf numFmtId="164" fontId="18" fillId="0" borderId="5" xfId="0" applyNumberFormat="1" applyFont="1" applyBorder="1" applyProtection="1"/>
    <xf numFmtId="164" fontId="18" fillId="0" borderId="1" xfId="0" applyNumberFormat="1" applyFont="1" applyBorder="1" applyProtection="1"/>
    <xf numFmtId="164" fontId="18" fillId="0" borderId="1" xfId="0" applyNumberFormat="1" applyFont="1" applyBorder="1" applyProtection="1">
      <protection locked="0"/>
    </xf>
    <xf numFmtId="164" fontId="18" fillId="0" borderId="9" xfId="0" applyNumberFormat="1" applyFont="1" applyFill="1" applyBorder="1" applyProtection="1"/>
    <xf numFmtId="164" fontId="18" fillId="0" borderId="0" xfId="0" applyNumberFormat="1" applyFont="1" applyFill="1" applyProtection="1">
      <protection locked="0"/>
    </xf>
    <xf numFmtId="164" fontId="9" fillId="0" borderId="0" xfId="0" applyNumberFormat="1" applyFont="1" applyFill="1" applyProtection="1">
      <protection locked="0"/>
    </xf>
    <xf numFmtId="167" fontId="18" fillId="13" borderId="7" xfId="0" applyNumberFormat="1" applyFont="1" applyFill="1" applyBorder="1" applyProtection="1"/>
    <xf numFmtId="164" fontId="18" fillId="13" borderId="7" xfId="0" applyNumberFormat="1" applyFont="1" applyFill="1" applyBorder="1" applyProtection="1"/>
    <xf numFmtId="167" fontId="18" fillId="0" borderId="0" xfId="0" applyNumberFormat="1" applyFont="1" applyBorder="1" applyProtection="1"/>
    <xf numFmtId="167" fontId="18" fillId="2" borderId="0" xfId="0" applyNumberFormat="1" applyFont="1" applyFill="1" applyBorder="1" applyProtection="1"/>
    <xf numFmtId="164" fontId="18" fillId="2" borderId="1" xfId="0" applyNumberFormat="1" applyFont="1" applyFill="1" applyBorder="1" applyProtection="1"/>
    <xf numFmtId="167" fontId="18" fillId="0" borderId="0" xfId="0" applyNumberFormat="1" applyFont="1" applyProtection="1">
      <protection locked="0"/>
    </xf>
    <xf numFmtId="164" fontId="18" fillId="2" borderId="36" xfId="0" applyNumberFormat="1" applyFont="1" applyFill="1" applyBorder="1" applyAlignment="1" applyProtection="1">
      <alignment horizontal="left"/>
    </xf>
    <xf numFmtId="164" fontId="18" fillId="2" borderId="14" xfId="0" applyNumberFormat="1" applyFont="1" applyFill="1" applyBorder="1" applyAlignment="1" applyProtection="1">
      <alignment horizontal="left"/>
    </xf>
    <xf numFmtId="164" fontId="18" fillId="0" borderId="27" xfId="0" applyNumberFormat="1" applyFont="1" applyFill="1" applyBorder="1" applyAlignment="1" applyProtection="1">
      <alignment horizontal="left"/>
    </xf>
    <xf numFmtId="164" fontId="18" fillId="13" borderId="40" xfId="0" applyNumberFormat="1" applyFont="1" applyFill="1" applyBorder="1" applyAlignment="1" applyProtection="1">
      <alignment horizontal="left"/>
    </xf>
    <xf numFmtId="164" fontId="18" fillId="0" borderId="14" xfId="0" applyNumberFormat="1" applyFont="1" applyFill="1" applyBorder="1" applyAlignment="1" applyProtection="1">
      <alignment horizontal="left"/>
    </xf>
    <xf numFmtId="164" fontId="18" fillId="0" borderId="9" xfId="0" applyNumberFormat="1" applyFont="1" applyFill="1" applyBorder="1" applyAlignment="1" applyProtection="1">
      <alignment horizontal="left"/>
    </xf>
    <xf numFmtId="164" fontId="18" fillId="13" borderId="26" xfId="0" applyNumberFormat="1" applyFont="1" applyFill="1" applyBorder="1" applyAlignment="1" applyProtection="1">
      <alignment horizontal="left"/>
    </xf>
    <xf numFmtId="164" fontId="18" fillId="0" borderId="1" xfId="0" applyNumberFormat="1" applyFont="1" applyBorder="1" applyAlignment="1" applyProtection="1">
      <alignment horizontal="left"/>
      <protection locked="0"/>
    </xf>
    <xf numFmtId="164" fontId="18" fillId="13" borderId="7" xfId="0" applyNumberFormat="1" applyFont="1" applyFill="1" applyBorder="1" applyAlignment="1" applyProtection="1">
      <alignment horizontal="left"/>
    </xf>
    <xf numFmtId="164" fontId="18" fillId="0" borderId="1" xfId="0" applyNumberFormat="1" applyFont="1" applyFill="1" applyBorder="1" applyAlignment="1" applyProtection="1">
      <alignment horizontal="left"/>
    </xf>
    <xf numFmtId="164" fontId="18" fillId="13" borderId="25" xfId="0" applyNumberFormat="1" applyFont="1" applyFill="1" applyBorder="1" applyProtection="1"/>
    <xf numFmtId="164" fontId="18" fillId="13" borderId="19" xfId="0" applyNumberFormat="1" applyFont="1" applyFill="1" applyBorder="1" applyAlignment="1" applyProtection="1">
      <alignment horizontal="left"/>
    </xf>
    <xf numFmtId="164" fontId="18" fillId="13" borderId="48" xfId="0" applyNumberFormat="1" applyFont="1" applyFill="1" applyBorder="1" applyProtection="1"/>
    <xf numFmtId="164" fontId="18" fillId="13" borderId="14" xfId="0" applyNumberFormat="1" applyFont="1" applyFill="1" applyBorder="1" applyAlignment="1" applyProtection="1">
      <alignment horizontal="left"/>
    </xf>
    <xf numFmtId="164" fontId="18" fillId="13" borderId="41" xfId="0" applyNumberFormat="1" applyFont="1" applyFill="1" applyBorder="1" applyProtection="1"/>
    <xf numFmtId="164" fontId="18" fillId="13" borderId="42" xfId="0" applyNumberFormat="1" applyFont="1" applyFill="1" applyBorder="1" applyAlignment="1" applyProtection="1">
      <alignment horizontal="left"/>
    </xf>
    <xf numFmtId="164" fontId="18" fillId="13" borderId="44" xfId="0" applyNumberFormat="1" applyFont="1" applyFill="1" applyBorder="1" applyProtection="1"/>
    <xf numFmtId="167" fontId="18" fillId="13" borderId="45" xfId="0" applyNumberFormat="1" applyFont="1" applyFill="1" applyBorder="1" applyProtection="1"/>
    <xf numFmtId="164" fontId="18" fillId="13" borderId="47" xfId="0" applyNumberFormat="1" applyFont="1" applyFill="1" applyBorder="1" applyAlignment="1" applyProtection="1">
      <alignment horizontal="left"/>
    </xf>
    <xf numFmtId="164" fontId="18" fillId="0" borderId="1" xfId="3" applyNumberFormat="1" applyFont="1" applyBorder="1"/>
    <xf numFmtId="10" fontId="18" fillId="0" borderId="1" xfId="3" applyNumberFormat="1" applyFont="1" applyBorder="1" applyAlignment="1" applyProtection="1">
      <alignment shrinkToFit="1"/>
      <protection locked="0"/>
    </xf>
    <xf numFmtId="166" fontId="18" fillId="10" borderId="1" xfId="3" applyNumberFormat="1" applyFont="1" applyFill="1" applyBorder="1" applyAlignment="1">
      <alignment shrinkToFit="1"/>
    </xf>
    <xf numFmtId="10" fontId="18" fillId="13" borderId="1" xfId="3" applyNumberFormat="1" applyFont="1" applyFill="1" applyBorder="1" applyAlignment="1" applyProtection="1">
      <alignment shrinkToFit="1"/>
      <protection locked="0"/>
    </xf>
    <xf numFmtId="164" fontId="18" fillId="8" borderId="0" xfId="3" applyNumberFormat="1" applyFont="1" applyFill="1"/>
    <xf numFmtId="166" fontId="18" fillId="8" borderId="9" xfId="3" applyNumberFormat="1" applyFont="1" applyFill="1" applyBorder="1" applyAlignment="1">
      <alignment shrinkToFit="1"/>
    </xf>
    <xf numFmtId="164" fontId="9" fillId="9" borderId="26" xfId="3" applyNumberFormat="1" applyFont="1" applyFill="1" applyBorder="1"/>
    <xf numFmtId="166" fontId="18" fillId="9" borderId="25" xfId="3" applyNumberFormat="1" applyFont="1" applyFill="1" applyBorder="1" applyAlignment="1">
      <alignment shrinkToFit="1"/>
    </xf>
    <xf numFmtId="164" fontId="18" fillId="0" borderId="5" xfId="3" applyNumberFormat="1" applyFont="1" applyBorder="1"/>
    <xf numFmtId="166" fontId="18" fillId="9" borderId="1" xfId="3" applyNumberFormat="1" applyFont="1" applyFill="1" applyBorder="1" applyAlignment="1">
      <alignment shrinkToFit="1"/>
    </xf>
    <xf numFmtId="166" fontId="18" fillId="8" borderId="1" xfId="3" applyNumberFormat="1" applyFont="1" applyFill="1" applyBorder="1" applyAlignment="1">
      <alignment shrinkToFit="1"/>
    </xf>
    <xf numFmtId="164" fontId="9" fillId="10" borderId="1" xfId="3" applyNumberFormat="1" applyFont="1" applyFill="1" applyBorder="1"/>
    <xf numFmtId="164" fontId="18" fillId="10" borderId="1" xfId="3" applyNumberFormat="1" applyFont="1" applyFill="1" applyBorder="1" applyAlignment="1">
      <alignment horizontal="left" shrinkToFit="1"/>
    </xf>
    <xf numFmtId="164" fontId="9" fillId="8" borderId="9" xfId="3" applyNumberFormat="1" applyFont="1" applyFill="1" applyBorder="1" applyAlignment="1">
      <alignment horizontal="left" shrinkToFit="1"/>
    </xf>
    <xf numFmtId="164" fontId="18" fillId="9" borderId="26" xfId="3" applyNumberFormat="1" applyFont="1" applyFill="1" applyBorder="1" applyAlignment="1">
      <alignment horizontal="left" shrinkToFit="1"/>
    </xf>
    <xf numFmtId="164" fontId="9" fillId="8" borderId="1" xfId="3" applyNumberFormat="1" applyFont="1" applyFill="1" applyBorder="1" applyAlignment="1">
      <alignment horizontal="left" shrinkToFit="1"/>
    </xf>
    <xf numFmtId="164" fontId="18" fillId="7" borderId="0" xfId="3" applyNumberFormat="1" applyFont="1" applyFill="1" applyProtection="1">
      <protection locked="0"/>
    </xf>
    <xf numFmtId="164" fontId="9" fillId="7" borderId="0" xfId="3" applyNumberFormat="1" applyFont="1" applyFill="1" applyProtection="1">
      <protection locked="0"/>
    </xf>
    <xf numFmtId="164" fontId="18" fillId="14" borderId="29" xfId="3" applyNumberFormat="1" applyFont="1" applyFill="1" applyBorder="1"/>
    <xf numFmtId="164" fontId="18" fillId="14" borderId="2" xfId="3" applyNumberFormat="1" applyFont="1" applyFill="1" applyBorder="1"/>
    <xf numFmtId="164" fontId="9" fillId="14" borderId="2" xfId="3" applyNumberFormat="1" applyFont="1" applyFill="1" applyBorder="1" applyAlignment="1">
      <alignment horizontal="center"/>
    </xf>
    <xf numFmtId="164" fontId="9" fillId="14" borderId="30" xfId="3" applyNumberFormat="1" applyFont="1" applyFill="1" applyBorder="1" applyAlignment="1">
      <alignment horizontal="center"/>
    </xf>
    <xf numFmtId="164" fontId="9" fillId="13" borderId="43" xfId="3" applyNumberFormat="1" applyFont="1" applyFill="1" applyBorder="1"/>
    <xf numFmtId="164" fontId="9" fillId="13" borderId="26" xfId="3" applyNumberFormat="1" applyFont="1" applyFill="1" applyBorder="1"/>
    <xf numFmtId="164" fontId="18" fillId="13" borderId="26" xfId="3" applyNumberFormat="1" applyFont="1" applyFill="1" applyBorder="1"/>
    <xf numFmtId="164" fontId="18" fillId="13" borderId="40" xfId="3" applyNumberFormat="1" applyFont="1" applyFill="1" applyBorder="1"/>
    <xf numFmtId="164" fontId="18" fillId="7" borderId="12" xfId="3" applyNumberFormat="1" applyFont="1" applyFill="1" applyBorder="1"/>
    <xf numFmtId="164" fontId="18" fillId="7" borderId="0" xfId="3" applyNumberFormat="1" applyFont="1" applyFill="1" applyBorder="1"/>
    <xf numFmtId="164" fontId="18" fillId="7" borderId="13" xfId="3" applyNumberFormat="1" applyFont="1" applyFill="1" applyBorder="1"/>
    <xf numFmtId="165" fontId="18" fillId="0" borderId="0" xfId="0" applyNumberFormat="1" applyFont="1" applyProtection="1">
      <protection locked="0"/>
    </xf>
    <xf numFmtId="164" fontId="9" fillId="7" borderId="12" xfId="3" applyNumberFormat="1" applyFont="1" applyFill="1" applyBorder="1"/>
    <xf numFmtId="164" fontId="9" fillId="7" borderId="0" xfId="3" applyNumberFormat="1" applyFont="1" applyFill="1" applyBorder="1"/>
    <xf numFmtId="164" fontId="9" fillId="7" borderId="10" xfId="3" applyNumberFormat="1" applyFont="1" applyFill="1" applyBorder="1"/>
    <xf numFmtId="164" fontId="9" fillId="7" borderId="11" xfId="3" applyNumberFormat="1" applyFont="1" applyFill="1" applyBorder="1"/>
    <xf numFmtId="164" fontId="18" fillId="7" borderId="11" xfId="3" applyNumberFormat="1" applyFont="1" applyFill="1" applyBorder="1"/>
    <xf numFmtId="164" fontId="18" fillId="7" borderId="31" xfId="3" applyNumberFormat="1" applyFont="1" applyFill="1" applyBorder="1"/>
    <xf numFmtId="164" fontId="18" fillId="0" borderId="5" xfId="3" applyNumberFormat="1" applyFont="1" applyBorder="1" applyAlignment="1">
      <alignment horizontal="left"/>
    </xf>
    <xf numFmtId="164" fontId="18" fillId="0" borderId="1" xfId="3" applyNumberFormat="1" applyFont="1" applyBorder="1" applyAlignment="1">
      <alignment horizontal="left"/>
    </xf>
    <xf numFmtId="164" fontId="18" fillId="0" borderId="1" xfId="3" applyNumberFormat="1" applyFont="1" applyBorder="1" applyAlignment="1" applyProtection="1">
      <alignment horizontal="left"/>
      <protection locked="0"/>
    </xf>
    <xf numFmtId="164" fontId="18" fillId="7" borderId="5" xfId="3" applyNumberFormat="1" applyFont="1" applyFill="1" applyBorder="1" applyAlignment="1">
      <alignment horizontal="left"/>
    </xf>
    <xf numFmtId="164" fontId="18" fillId="7" borderId="0" xfId="3" applyNumberFormat="1" applyFont="1" applyFill="1" applyBorder="1" applyAlignment="1">
      <alignment horizontal="left"/>
    </xf>
    <xf numFmtId="164" fontId="18" fillId="7" borderId="13" xfId="3" applyNumberFormat="1" applyFont="1" applyFill="1" applyBorder="1" applyAlignment="1">
      <alignment horizontal="left"/>
    </xf>
    <xf numFmtId="164" fontId="18" fillId="13" borderId="26" xfId="3" applyNumberFormat="1" applyFont="1" applyFill="1" applyBorder="1" applyAlignment="1">
      <alignment horizontal="left"/>
    </xf>
    <xf numFmtId="164" fontId="18" fillId="13" borderId="40" xfId="3" applyNumberFormat="1" applyFont="1" applyFill="1" applyBorder="1" applyAlignment="1">
      <alignment horizontal="left"/>
    </xf>
    <xf numFmtId="164" fontId="18" fillId="7" borderId="22" xfId="3" applyNumberFormat="1" applyFont="1" applyFill="1" applyBorder="1" applyAlignment="1">
      <alignment horizontal="left"/>
    </xf>
    <xf numFmtId="164" fontId="18" fillId="7" borderId="35" xfId="3" applyNumberFormat="1" applyFont="1" applyFill="1" applyBorder="1" applyAlignment="1">
      <alignment horizontal="left"/>
    </xf>
    <xf numFmtId="164" fontId="18" fillId="7" borderId="0" xfId="0" applyNumberFormat="1" applyFont="1" applyFill="1" applyProtection="1"/>
    <xf numFmtId="167" fontId="18" fillId="7" borderId="0" xfId="0" applyNumberFormat="1" applyFont="1" applyFill="1" applyProtection="1"/>
    <xf numFmtId="164" fontId="18" fillId="7" borderId="0" xfId="0" applyNumberFormat="1" applyFont="1" applyFill="1" applyAlignment="1" applyProtection="1">
      <alignment horizontal="centerContinuous" wrapText="1"/>
    </xf>
    <xf numFmtId="164" fontId="18" fillId="7" borderId="0" xfId="0" applyNumberFormat="1" applyFont="1" applyFill="1" applyProtection="1">
      <protection locked="0"/>
    </xf>
    <xf numFmtId="164" fontId="9" fillId="7" borderId="0" xfId="0" applyNumberFormat="1" applyFont="1" applyFill="1" applyProtection="1">
      <protection locked="0"/>
    </xf>
    <xf numFmtId="0" fontId="13" fillId="13" borderId="0" xfId="0" applyFont="1" applyFill="1" applyBorder="1" applyAlignment="1">
      <alignment horizontal="center"/>
    </xf>
    <xf numFmtId="0" fontId="12" fillId="7" borderId="0" xfId="0" applyFont="1" applyFill="1" applyBorder="1"/>
    <xf numFmtId="0" fontId="13" fillId="7" borderId="0" xfId="0" applyFont="1" applyFill="1" applyBorder="1" applyAlignment="1">
      <alignment horizontal="center"/>
    </xf>
    <xf numFmtId="0" fontId="1" fillId="7" borderId="0" xfId="0" applyFont="1" applyFill="1"/>
    <xf numFmtId="164" fontId="18" fillId="8" borderId="1" xfId="3" applyNumberFormat="1" applyFont="1" applyFill="1" applyBorder="1"/>
    <xf numFmtId="164" fontId="9" fillId="8" borderId="1" xfId="3" applyNumberFormat="1" applyFont="1" applyFill="1" applyBorder="1" applyAlignment="1">
      <alignment horizontal="center"/>
    </xf>
    <xf numFmtId="164" fontId="18" fillId="9" borderId="26" xfId="3" applyNumberFormat="1" applyFont="1" applyFill="1" applyBorder="1"/>
    <xf numFmtId="164" fontId="9" fillId="9" borderId="24" xfId="3" applyNumberFormat="1" applyFont="1" applyFill="1" applyBorder="1" applyAlignment="1">
      <alignment horizontal="left"/>
    </xf>
    <xf numFmtId="164" fontId="18" fillId="0" borderId="1" xfId="3" applyNumberFormat="1" applyFont="1" applyBorder="1" applyAlignment="1">
      <alignment horizontal="left" wrapText="1"/>
    </xf>
    <xf numFmtId="164" fontId="18" fillId="0" borderId="1" xfId="0" applyNumberFormat="1" applyFont="1" applyBorder="1" applyAlignment="1" applyProtection="1">
      <alignment horizontal="left" wrapText="1"/>
      <protection locked="0"/>
    </xf>
    <xf numFmtId="164" fontId="18" fillId="10" borderId="1" xfId="3" applyNumberFormat="1" applyFont="1" applyFill="1" applyBorder="1" applyAlignment="1">
      <alignment horizontal="left"/>
    </xf>
    <xf numFmtId="164" fontId="9" fillId="9" borderId="26" xfId="3" applyNumberFormat="1" applyFont="1" applyFill="1" applyBorder="1" applyAlignment="1">
      <alignment horizontal="left"/>
    </xf>
    <xf numFmtId="164" fontId="18" fillId="15" borderId="1" xfId="3" applyNumberFormat="1" applyFont="1" applyFill="1" applyBorder="1" applyAlignment="1" applyProtection="1">
      <alignment horizontal="left" shrinkToFit="1"/>
      <protection locked="0"/>
    </xf>
    <xf numFmtId="0" fontId="0" fillId="15" borderId="5" xfId="0" applyFill="1" applyBorder="1" applyProtection="1">
      <protection locked="0"/>
    </xf>
    <xf numFmtId="0" fontId="0" fillId="15" borderId="1" xfId="0" applyFill="1" applyBorder="1" applyProtection="1">
      <protection locked="0"/>
    </xf>
    <xf numFmtId="164" fontId="18" fillId="15" borderId="5" xfId="3" applyNumberFormat="1" applyFont="1" applyFill="1" applyBorder="1" applyAlignment="1" applyProtection="1">
      <alignment horizontal="left" shrinkToFit="1"/>
      <protection locked="0"/>
    </xf>
    <xf numFmtId="164" fontId="0" fillId="15" borderId="6" xfId="0" applyNumberFormat="1" applyFill="1" applyBorder="1" applyProtection="1">
      <protection locked="0"/>
    </xf>
    <xf numFmtId="164" fontId="0" fillId="15" borderId="24" xfId="0" applyNumberFormat="1" applyFill="1" applyBorder="1" applyProtection="1">
      <protection locked="0"/>
    </xf>
    <xf numFmtId="164" fontId="18" fillId="15" borderId="5" xfId="3" applyNumberFormat="1" applyFont="1" applyFill="1" applyBorder="1" applyAlignment="1" applyProtection="1">
      <alignment horizontal="left"/>
      <protection locked="0"/>
    </xf>
    <xf numFmtId="164" fontId="18" fillId="15" borderId="36" xfId="3" applyNumberFormat="1" applyFont="1" applyFill="1" applyBorder="1" applyAlignment="1" applyProtection="1">
      <alignment horizontal="left"/>
      <protection locked="0"/>
    </xf>
    <xf numFmtId="164" fontId="18" fillId="15" borderId="1" xfId="3" applyNumberFormat="1" applyFont="1" applyFill="1" applyBorder="1" applyAlignment="1" applyProtection="1">
      <alignment horizontal="left"/>
      <protection locked="0"/>
    </xf>
    <xf numFmtId="164" fontId="18" fillId="15" borderId="14" xfId="3" applyNumberFormat="1" applyFont="1" applyFill="1" applyBorder="1" applyAlignment="1" applyProtection="1">
      <alignment horizontal="left"/>
      <protection locked="0"/>
    </xf>
    <xf numFmtId="164" fontId="18" fillId="15" borderId="5" xfId="0" applyNumberFormat="1" applyFont="1" applyFill="1" applyBorder="1" applyProtection="1">
      <protection locked="0"/>
    </xf>
    <xf numFmtId="164" fontId="18" fillId="15" borderId="1" xfId="0" applyNumberFormat="1" applyFont="1" applyFill="1" applyBorder="1" applyProtection="1">
      <protection locked="0"/>
    </xf>
    <xf numFmtId="164" fontId="18" fillId="15" borderId="5" xfId="0" applyNumberFormat="1" applyFont="1" applyFill="1" applyBorder="1" applyAlignment="1" applyProtection="1">
      <alignment horizontal="left"/>
      <protection locked="0"/>
    </xf>
    <xf numFmtId="164" fontId="18" fillId="15" borderId="1" xfId="0" applyNumberFormat="1" applyFont="1" applyFill="1" applyBorder="1" applyAlignment="1" applyProtection="1">
      <alignment horizontal="left"/>
      <protection locked="0"/>
    </xf>
    <xf numFmtId="164" fontId="18" fillId="0" borderId="1" xfId="3" applyNumberFormat="1" applyFont="1" applyBorder="1" applyAlignment="1" applyProtection="1">
      <alignment horizontal="left" shrinkToFit="1"/>
    </xf>
    <xf numFmtId="164" fontId="18" fillId="10" borderId="1" xfId="3" applyNumberFormat="1" applyFont="1" applyFill="1" applyBorder="1" applyAlignment="1" applyProtection="1">
      <alignment horizontal="left" shrinkToFit="1"/>
    </xf>
    <xf numFmtId="164" fontId="9" fillId="8" borderId="9" xfId="3" applyNumberFormat="1" applyFont="1" applyFill="1" applyBorder="1" applyAlignment="1" applyProtection="1">
      <alignment horizontal="left" shrinkToFit="1"/>
    </xf>
    <xf numFmtId="164" fontId="18" fillId="9" borderId="26" xfId="3" applyNumberFormat="1" applyFont="1" applyFill="1" applyBorder="1" applyAlignment="1" applyProtection="1">
      <alignment horizontal="left" shrinkToFit="1"/>
    </xf>
    <xf numFmtId="164" fontId="9" fillId="8" borderId="1" xfId="3" applyNumberFormat="1" applyFont="1" applyFill="1" applyBorder="1" applyAlignment="1" applyProtection="1">
      <alignment horizontal="left" shrinkToFit="1"/>
    </xf>
    <xf numFmtId="164" fontId="18" fillId="13" borderId="1" xfId="0" applyNumberFormat="1" applyFont="1" applyFill="1" applyBorder="1" applyAlignment="1" applyProtection="1">
      <alignment horizontal="left"/>
      <protection locked="0"/>
    </xf>
    <xf numFmtId="9" fontId="0" fillId="7" borderId="1" xfId="0" applyNumberFormat="1" applyFill="1" applyBorder="1" applyAlignment="1" applyProtection="1">
      <alignment horizontal="right"/>
      <protection locked="0"/>
    </xf>
    <xf numFmtId="164" fontId="0" fillId="7" borderId="24" xfId="0" applyNumberFormat="1" applyFill="1" applyBorder="1" applyProtection="1"/>
    <xf numFmtId="164" fontId="0" fillId="7" borderId="23" xfId="0" applyNumberFormat="1" applyFill="1" applyBorder="1" applyProtection="1"/>
    <xf numFmtId="0" fontId="1" fillId="0" borderId="0" xfId="0" applyNumberFormat="1" applyFont="1" applyAlignment="1" applyProtection="1">
      <alignment horizontal="left" vertical="top" wrapText="1"/>
      <protection locked="0"/>
    </xf>
    <xf numFmtId="0" fontId="1" fillId="15" borderId="1" xfId="0" applyFont="1" applyFill="1" applyBorder="1" applyAlignment="1" applyProtection="1">
      <alignment horizontal="center"/>
      <protection locked="0"/>
    </xf>
    <xf numFmtId="38" fontId="11" fillId="15" borderId="1" xfId="0" applyNumberFormat="1" applyFont="1" applyFill="1" applyBorder="1" applyAlignment="1" applyProtection="1">
      <alignment horizontal="center"/>
      <protection locked="0"/>
    </xf>
    <xf numFmtId="164" fontId="1" fillId="16" borderId="20" xfId="0" applyNumberFormat="1" applyFont="1" applyFill="1" applyBorder="1" applyProtection="1">
      <protection locked="0"/>
    </xf>
    <xf numFmtId="164" fontId="1" fillId="16" borderId="33" xfId="0" applyNumberFormat="1" applyFont="1" applyFill="1" applyBorder="1" applyProtection="1">
      <protection locked="0"/>
    </xf>
    <xf numFmtId="164" fontId="1" fillId="16" borderId="50" xfId="0" applyNumberFormat="1" applyFont="1" applyFill="1" applyBorder="1" applyProtection="1">
      <protection locked="0"/>
    </xf>
    <xf numFmtId="164" fontId="1" fillId="16" borderId="51" xfId="0" applyNumberFormat="1" applyFont="1" applyFill="1" applyBorder="1" applyProtection="1">
      <protection locked="0"/>
    </xf>
    <xf numFmtId="49" fontId="18" fillId="7" borderId="12" xfId="3" applyNumberFormat="1" applyFont="1" applyFill="1" applyBorder="1" applyAlignment="1" applyProtection="1">
      <alignment horizontal="left" vertical="top" wrapText="1"/>
      <protection locked="0"/>
    </xf>
    <xf numFmtId="49" fontId="18" fillId="7" borderId="0" xfId="3" applyNumberFormat="1" applyFont="1" applyFill="1" applyBorder="1" applyAlignment="1" applyProtection="1">
      <alignment horizontal="left" vertical="top" wrapText="1"/>
      <protection locked="0"/>
    </xf>
    <xf numFmtId="49" fontId="18" fillId="7" borderId="13" xfId="3" applyNumberFormat="1" applyFont="1" applyFill="1" applyBorder="1" applyAlignment="1" applyProtection="1">
      <alignment horizontal="left" vertical="top" wrapText="1"/>
      <protection locked="0"/>
    </xf>
    <xf numFmtId="49" fontId="18" fillId="7" borderId="41" xfId="3" applyNumberFormat="1" applyFont="1" applyFill="1" applyBorder="1" applyAlignment="1" applyProtection="1">
      <alignment horizontal="left" vertical="top" wrapText="1"/>
      <protection locked="0"/>
    </xf>
    <xf numFmtId="49" fontId="18" fillId="7" borderId="7" xfId="3" applyNumberFormat="1" applyFont="1" applyFill="1" applyBorder="1" applyAlignment="1" applyProtection="1">
      <alignment horizontal="left" vertical="top" wrapText="1"/>
      <protection locked="0"/>
    </xf>
    <xf numFmtId="49" fontId="18" fillId="7" borderId="42" xfId="3" applyNumberFormat="1" applyFont="1" applyFill="1" applyBorder="1" applyAlignment="1" applyProtection="1">
      <alignment horizontal="left" vertical="top" wrapText="1"/>
      <protection locked="0"/>
    </xf>
    <xf numFmtId="164" fontId="9" fillId="16" borderId="32" xfId="0" applyNumberFormat="1" applyFont="1" applyFill="1" applyBorder="1" applyProtection="1">
      <protection locked="0"/>
    </xf>
    <xf numFmtId="164" fontId="9" fillId="16" borderId="49" xfId="0" applyNumberFormat="1" applyFont="1" applyFill="1" applyBorder="1" applyProtection="1">
      <protection locked="0"/>
    </xf>
    <xf numFmtId="0" fontId="18" fillId="7" borderId="5" xfId="0" applyFont="1" applyFill="1" applyBorder="1" applyProtection="1">
      <protection locked="0"/>
    </xf>
    <xf numFmtId="0" fontId="18" fillId="7" borderId="1" xfId="0" applyFont="1" applyFill="1" applyBorder="1" applyProtection="1">
      <protection locked="0"/>
    </xf>
    <xf numFmtId="0" fontId="9" fillId="9" borderId="20" xfId="0" applyFont="1" applyFill="1" applyBorder="1"/>
    <xf numFmtId="0" fontId="9" fillId="9" borderId="16" xfId="0" applyFont="1" applyFill="1" applyBorder="1" applyProtection="1">
      <protection locked="0"/>
    </xf>
    <xf numFmtId="0" fontId="18" fillId="9" borderId="15" xfId="0" applyFont="1" applyFill="1" applyBorder="1"/>
    <xf numFmtId="0" fontId="18" fillId="7" borderId="12" xfId="0" applyFont="1" applyFill="1" applyBorder="1"/>
    <xf numFmtId="0" fontId="18" fillId="7" borderId="37" xfId="0" applyFont="1" applyFill="1" applyBorder="1"/>
    <xf numFmtId="0" fontId="18" fillId="7" borderId="6" xfId="0" applyFont="1" applyFill="1" applyBorder="1" applyProtection="1">
      <protection locked="0"/>
    </xf>
    <xf numFmtId="0" fontId="18" fillId="7" borderId="7" xfId="0" applyFont="1" applyFill="1" applyBorder="1"/>
    <xf numFmtId="0" fontId="18" fillId="7" borderId="38" xfId="0" applyFont="1" applyFill="1" applyBorder="1"/>
    <xf numFmtId="0" fontId="18" fillId="7" borderId="24" xfId="0" applyFont="1" applyFill="1" applyBorder="1" applyProtection="1">
      <protection locked="0"/>
    </xf>
    <xf numFmtId="0" fontId="18" fillId="7" borderId="26" xfId="0" applyFont="1" applyFill="1" applyBorder="1"/>
    <xf numFmtId="0" fontId="9" fillId="7" borderId="0" xfId="0" applyFont="1" applyFill="1" applyProtection="1">
      <protection locked="0"/>
    </xf>
    <xf numFmtId="0" fontId="18" fillId="7" borderId="0" xfId="0" applyFont="1" applyFill="1"/>
    <xf numFmtId="0" fontId="9" fillId="7" borderId="24" xfId="0" applyFont="1" applyFill="1" applyBorder="1" applyProtection="1">
      <protection locked="0"/>
    </xf>
    <xf numFmtId="0" fontId="18" fillId="7" borderId="0" xfId="0" applyFont="1" applyFill="1" applyProtection="1">
      <protection locked="0"/>
    </xf>
    <xf numFmtId="0" fontId="9" fillId="9" borderId="15" xfId="0" applyFont="1" applyFill="1" applyBorder="1"/>
    <xf numFmtId="0" fontId="9" fillId="7" borderId="0" xfId="0" applyFont="1" applyFill="1" applyAlignment="1">
      <alignment horizontal="left"/>
    </xf>
    <xf numFmtId="0" fontId="9" fillId="7" borderId="9" xfId="0" applyFont="1" applyFill="1" applyBorder="1" applyAlignment="1" applyProtection="1">
      <alignment horizontal="left"/>
      <protection locked="0"/>
    </xf>
    <xf numFmtId="0" fontId="18" fillId="7" borderId="5" xfId="0" applyFont="1" applyFill="1" applyBorder="1"/>
    <xf numFmtId="0" fontId="18" fillId="7" borderId="1" xfId="0" applyFont="1" applyFill="1" applyBorder="1"/>
    <xf numFmtId="164" fontId="18" fillId="7" borderId="0" xfId="0" applyNumberFormat="1" applyFont="1" applyFill="1" applyAlignment="1" applyProtection="1">
      <alignment horizontal="left"/>
    </xf>
    <xf numFmtId="0" fontId="0" fillId="0" borderId="0" xfId="0" applyAlignment="1">
      <alignment horizontal="left"/>
    </xf>
    <xf numFmtId="0" fontId="18" fillId="0" borderId="0" xfId="0" applyFont="1" applyAlignment="1" applyProtection="1">
      <alignment shrinkToFit="1"/>
    </xf>
    <xf numFmtId="164" fontId="1" fillId="0" borderId="7" xfId="0" applyNumberFormat="1" applyFont="1" applyBorder="1" applyAlignment="1" applyProtection="1">
      <alignment horizontal="center" vertical="center"/>
      <protection locked="0"/>
    </xf>
    <xf numFmtId="164" fontId="1" fillId="0" borderId="42" xfId="0" applyNumberFormat="1" applyFont="1" applyBorder="1" applyAlignment="1" applyProtection="1">
      <alignment horizontal="center" vertical="center"/>
      <protection locked="0"/>
    </xf>
    <xf numFmtId="164" fontId="1" fillId="13" borderId="24" xfId="0" applyNumberFormat="1" applyFont="1" applyFill="1" applyBorder="1" applyProtection="1"/>
    <xf numFmtId="164" fontId="1" fillId="13" borderId="26" xfId="0" applyNumberFormat="1" applyFont="1" applyFill="1" applyBorder="1" applyProtection="1"/>
    <xf numFmtId="164" fontId="1" fillId="13" borderId="40" xfId="0" applyNumberFormat="1" applyFont="1" applyFill="1" applyBorder="1" applyProtection="1"/>
    <xf numFmtId="164" fontId="15" fillId="14" borderId="15" xfId="0" applyNumberFormat="1" applyFont="1" applyFill="1" applyBorder="1" applyAlignment="1" applyProtection="1">
      <alignment horizontal="center"/>
    </xf>
    <xf numFmtId="164" fontId="15" fillId="14" borderId="16" xfId="0" applyNumberFormat="1" applyFont="1" applyFill="1" applyBorder="1" applyAlignment="1" applyProtection="1">
      <alignment horizontal="center"/>
    </xf>
    <xf numFmtId="164" fontId="15" fillId="14" borderId="17" xfId="0" applyNumberFormat="1" applyFont="1" applyFill="1" applyBorder="1" applyAlignment="1" applyProtection="1">
      <alignment horizontal="center"/>
    </xf>
    <xf numFmtId="164" fontId="2" fillId="13" borderId="26" xfId="0" applyNumberFormat="1" applyFont="1" applyFill="1" applyBorder="1" applyAlignment="1" applyProtection="1">
      <alignment horizontal="left"/>
    </xf>
    <xf numFmtId="164" fontId="18" fillId="13" borderId="43" xfId="0" applyNumberFormat="1" applyFont="1" applyFill="1" applyBorder="1" applyAlignment="1" applyProtection="1">
      <alignment horizontal="left"/>
    </xf>
    <xf numFmtId="164" fontId="18" fillId="13" borderId="26" xfId="0" applyNumberFormat="1" applyFont="1" applyFill="1" applyBorder="1" applyAlignment="1" applyProtection="1">
      <alignment horizontal="left"/>
    </xf>
    <xf numFmtId="0" fontId="13" fillId="13" borderId="29" xfId="0" applyFont="1" applyFill="1" applyBorder="1" applyAlignment="1">
      <alignment horizontal="left"/>
    </xf>
    <xf numFmtId="0" fontId="13" fillId="13" borderId="2" xfId="0" applyFont="1" applyFill="1" applyBorder="1" applyAlignment="1">
      <alignment horizontal="left"/>
    </xf>
    <xf numFmtId="0" fontId="13" fillId="13" borderId="30" xfId="0" applyFont="1" applyFill="1" applyBorder="1" applyAlignment="1">
      <alignment horizontal="left"/>
    </xf>
    <xf numFmtId="0" fontId="13" fillId="13" borderId="32" xfId="0" applyFont="1" applyFill="1" applyBorder="1" applyAlignment="1">
      <alignment horizontal="left"/>
    </xf>
    <xf numFmtId="0" fontId="13" fillId="13" borderId="20" xfId="0" applyFont="1" applyFill="1" applyBorder="1" applyAlignment="1">
      <alignment horizontal="left"/>
    </xf>
    <xf numFmtId="0" fontId="13" fillId="13" borderId="33" xfId="0" applyFont="1" applyFill="1" applyBorder="1" applyAlignment="1">
      <alignment horizontal="left"/>
    </xf>
    <xf numFmtId="0" fontId="9" fillId="13" borderId="15" xfId="0" applyFont="1" applyFill="1" applyBorder="1" applyAlignment="1">
      <alignment horizontal="left"/>
    </xf>
    <xf numFmtId="0" fontId="9" fillId="13" borderId="16" xfId="0" applyFont="1" applyFill="1" applyBorder="1" applyAlignment="1">
      <alignment horizontal="left"/>
    </xf>
    <xf numFmtId="0" fontId="9" fillId="13" borderId="17" xfId="0" applyFont="1" applyFill="1" applyBorder="1" applyAlignment="1">
      <alignment horizontal="left"/>
    </xf>
    <xf numFmtId="0" fontId="9" fillId="14" borderId="15" xfId="0" applyFont="1" applyFill="1" applyBorder="1" applyAlignment="1">
      <alignment horizontal="left"/>
    </xf>
    <xf numFmtId="0" fontId="9" fillId="14" borderId="16" xfId="0" applyFont="1" applyFill="1" applyBorder="1" applyAlignment="1">
      <alignment horizontal="left"/>
    </xf>
    <xf numFmtId="0" fontId="9" fillId="14" borderId="17" xfId="0" applyFont="1" applyFill="1" applyBorder="1" applyAlignment="1">
      <alignment horizontal="left"/>
    </xf>
    <xf numFmtId="0" fontId="7" fillId="7" borderId="0" xfId="0" applyFont="1" applyFill="1" applyAlignment="1">
      <alignment horizontal="center" wrapText="1"/>
    </xf>
    <xf numFmtId="0" fontId="2" fillId="14" borderId="15" xfId="0" applyFont="1" applyFill="1" applyBorder="1" applyAlignment="1">
      <alignment horizontal="center"/>
    </xf>
    <xf numFmtId="0" fontId="2" fillId="14" borderId="16" xfId="0" applyFont="1" applyFill="1" applyBorder="1" applyAlignment="1">
      <alignment horizontal="center"/>
    </xf>
    <xf numFmtId="164" fontId="9" fillId="13" borderId="15" xfId="0" applyNumberFormat="1" applyFont="1" applyFill="1" applyBorder="1" applyAlignment="1">
      <alignment horizontal="left"/>
    </xf>
    <xf numFmtId="164" fontId="9" fillId="13" borderId="16" xfId="0" applyNumberFormat="1" applyFont="1" applyFill="1" applyBorder="1" applyAlignment="1">
      <alignment horizontal="left"/>
    </xf>
    <xf numFmtId="164" fontId="9" fillId="13" borderId="17" xfId="0" applyNumberFormat="1" applyFont="1" applyFill="1" applyBorder="1" applyAlignment="1">
      <alignment horizontal="left"/>
    </xf>
    <xf numFmtId="164" fontId="9" fillId="13" borderId="2" xfId="0" applyNumberFormat="1" applyFont="1" applyFill="1" applyBorder="1" applyAlignment="1">
      <alignment horizontal="left"/>
    </xf>
    <xf numFmtId="164" fontId="1" fillId="0" borderId="44" xfId="3" applyNumberFormat="1" applyFont="1" applyBorder="1" applyAlignment="1" applyProtection="1">
      <alignment wrapText="1"/>
      <protection locked="0"/>
    </xf>
    <xf numFmtId="164" fontId="1" fillId="0" borderId="45" xfId="3" applyNumberFormat="1" applyFont="1" applyBorder="1" applyAlignment="1" applyProtection="1">
      <alignment wrapText="1"/>
      <protection locked="0"/>
    </xf>
    <xf numFmtId="164" fontId="1" fillId="0" borderId="46" xfId="3" applyNumberFormat="1" applyFont="1" applyBorder="1" applyAlignment="1" applyProtection="1">
      <alignment wrapText="1"/>
      <protection locked="0"/>
    </xf>
    <xf numFmtId="6" fontId="9" fillId="4" borderId="24" xfId="0" applyNumberFormat="1" applyFont="1" applyFill="1" applyBorder="1" applyAlignment="1" applyProtection="1">
      <alignment horizontal="center"/>
    </xf>
    <xf numFmtId="6" fontId="9" fillId="4" borderId="25" xfId="0" applyNumberFormat="1" applyFont="1" applyFill="1" applyBorder="1" applyAlignment="1" applyProtection="1">
      <alignment horizontal="center"/>
    </xf>
    <xf numFmtId="0" fontId="19" fillId="0" borderId="0" xfId="0" applyFont="1" applyAlignment="1" applyProtection="1">
      <alignment horizontal="left" vertical="center"/>
      <protection locked="0"/>
    </xf>
  </cellXfs>
  <cellStyles count="4">
    <cellStyle name="Currency" xfId="1" builtinId="4"/>
    <cellStyle name="Normal" xfId="0" builtinId="0"/>
    <cellStyle name="Normal 2" xfId="3" xr:uid="{22A33971-F188-4DBC-A2ED-E47DD3982022}"/>
    <cellStyle name="Percent" xfId="2" builtinId="5"/>
  </cellStyles>
  <dxfs count="0"/>
  <tableStyles count="0" defaultTableStyle="TableStyleMedium9" defaultPivotStyle="PivotStyleLight16"/>
  <colors>
    <mruColors>
      <color rgb="FFDCE6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
  <sheetViews>
    <sheetView workbookViewId="0">
      <selection activeCell="A2" sqref="A2"/>
    </sheetView>
  </sheetViews>
  <sheetFormatPr defaultRowHeight="12.5" x14ac:dyDescent="0.25"/>
  <cols>
    <col min="1" max="1" width="100.7265625" customWidth="1"/>
  </cols>
  <sheetData>
    <row r="1" spans="1:1" ht="13" x14ac:dyDescent="0.3">
      <c r="A1" s="10" t="s">
        <v>85</v>
      </c>
    </row>
    <row r="2" spans="1:1" ht="120" customHeight="1" x14ac:dyDescent="0.25">
      <c r="A2" s="299" t="s">
        <v>202</v>
      </c>
    </row>
    <row r="3" spans="1:1" ht="103.5" customHeight="1" x14ac:dyDescent="0.25">
      <c r="A3" s="299" t="s">
        <v>89</v>
      </c>
    </row>
  </sheetData>
  <sheetProtection algorithmName="SHA-512" hashValue="Nrf9e9bIB6IgddY/Sh526Z3FCneoOIyKVNrbaPGBNFVHwCp89Z1AvbZ8pnmKEwolAJg32RwMF62boyIS6naYaw==" saltValue="fzZT8A/toxf2fE6QG6riQg==" spinCount="100000" sheet="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45"/>
  <sheetViews>
    <sheetView zoomScaleNormal="100" zoomScaleSheetLayoutView="75" workbookViewId="0">
      <selection activeCell="D4" sqref="D4:H4"/>
    </sheetView>
  </sheetViews>
  <sheetFormatPr defaultColWidth="9.1796875" defaultRowHeight="13" x14ac:dyDescent="0.3"/>
  <cols>
    <col min="1" max="1" width="3" style="1" bestFit="1" customWidth="1"/>
    <col min="2" max="2" width="5.54296875" style="8" customWidth="1"/>
    <col min="3" max="3" width="33.54296875" style="1" customWidth="1"/>
    <col min="4" max="9" width="14.7265625" style="1" customWidth="1"/>
    <col min="10" max="10" width="15.453125" style="1" customWidth="1"/>
    <col min="11" max="11" width="9" style="1" hidden="1" customWidth="1"/>
    <col min="12" max="16384" width="9.1796875" style="1"/>
  </cols>
  <sheetData>
    <row r="1" spans="1:15" s="2" customFormat="1" ht="16" thickBot="1" x14ac:dyDescent="0.4">
      <c r="A1" s="343" t="s">
        <v>174</v>
      </c>
      <c r="B1" s="344"/>
      <c r="C1" s="344"/>
      <c r="D1" s="344"/>
      <c r="E1" s="344"/>
      <c r="F1" s="344"/>
      <c r="G1" s="344"/>
      <c r="H1" s="344"/>
      <c r="I1" s="344"/>
      <c r="J1" s="345"/>
    </row>
    <row r="2" spans="1:15" s="4" customFormat="1" x14ac:dyDescent="0.3">
      <c r="A2" s="96" t="s">
        <v>42</v>
      </c>
      <c r="B2" s="97"/>
      <c r="C2" s="97"/>
      <c r="D2" s="97"/>
      <c r="E2" s="97"/>
      <c r="F2" s="97"/>
      <c r="G2" s="97"/>
      <c r="H2" s="97"/>
      <c r="I2" s="97"/>
      <c r="J2" s="98"/>
      <c r="K2" s="3"/>
    </row>
    <row r="3" spans="1:15" x14ac:dyDescent="0.3">
      <c r="A3" s="99" t="s">
        <v>173</v>
      </c>
      <c r="B3" s="100"/>
      <c r="C3" s="338"/>
      <c r="D3" s="338"/>
      <c r="E3" s="338"/>
      <c r="F3" s="338"/>
      <c r="G3" s="338"/>
      <c r="H3" s="338"/>
      <c r="I3" s="338"/>
      <c r="J3" s="339"/>
      <c r="K3" s="5"/>
    </row>
    <row r="4" spans="1:15" s="4" customFormat="1" ht="21" customHeight="1" x14ac:dyDescent="0.3">
      <c r="A4" s="101"/>
      <c r="B4" s="102"/>
      <c r="C4" s="103"/>
      <c r="D4" s="104" t="s">
        <v>15</v>
      </c>
      <c r="E4" s="105" t="s">
        <v>176</v>
      </c>
      <c r="F4" s="105" t="s">
        <v>176</v>
      </c>
      <c r="G4" s="105" t="s">
        <v>176</v>
      </c>
      <c r="H4" s="105" t="s">
        <v>176</v>
      </c>
      <c r="I4" s="105" t="s">
        <v>176</v>
      </c>
      <c r="J4" s="106" t="s">
        <v>16</v>
      </c>
    </row>
    <row r="5" spans="1:15" ht="14.15" customHeight="1" x14ac:dyDescent="0.3">
      <c r="A5" s="107" t="s">
        <v>1</v>
      </c>
      <c r="B5" s="108"/>
      <c r="C5" s="109" t="s">
        <v>17</v>
      </c>
      <c r="D5" s="109"/>
      <c r="E5" s="109"/>
      <c r="F5" s="109"/>
      <c r="G5" s="109"/>
      <c r="H5" s="109"/>
      <c r="I5" s="109"/>
      <c r="J5" s="110"/>
    </row>
    <row r="6" spans="1:15" ht="14.15" customHeight="1" x14ac:dyDescent="0.3">
      <c r="A6" s="111"/>
      <c r="B6" s="112">
        <v>1</v>
      </c>
      <c r="C6" s="113" t="s">
        <v>45</v>
      </c>
      <c r="D6" s="114"/>
      <c r="E6" s="114"/>
      <c r="F6" s="114"/>
      <c r="G6" s="115"/>
      <c r="H6" s="115"/>
      <c r="I6" s="115"/>
      <c r="J6" s="116">
        <f>SUM(D6:F6)</f>
        <v>0</v>
      </c>
      <c r="M6" s="166" t="s">
        <v>177</v>
      </c>
      <c r="N6" s="167"/>
      <c r="O6" s="167"/>
    </row>
    <row r="7" spans="1:15" ht="14.15" customHeight="1" x14ac:dyDescent="0.3">
      <c r="A7" s="107" t="s">
        <v>2</v>
      </c>
      <c r="B7" s="108"/>
      <c r="C7" s="340" t="s">
        <v>44</v>
      </c>
      <c r="D7" s="341"/>
      <c r="E7" s="341"/>
      <c r="F7" s="341"/>
      <c r="G7" s="341"/>
      <c r="H7" s="341"/>
      <c r="I7" s="341"/>
      <c r="J7" s="342"/>
    </row>
    <row r="8" spans="1:15" ht="14.15" customHeight="1" x14ac:dyDescent="0.3">
      <c r="A8" s="111"/>
      <c r="B8" s="112">
        <v>1</v>
      </c>
      <c r="C8" s="117" t="s">
        <v>25</v>
      </c>
      <c r="D8" s="118"/>
      <c r="E8" s="118"/>
      <c r="F8" s="118"/>
      <c r="G8" s="119"/>
      <c r="H8" s="119"/>
      <c r="I8" s="119"/>
      <c r="J8" s="120">
        <f>SUM(D8:F8)</f>
        <v>0</v>
      </c>
    </row>
    <row r="9" spans="1:15" ht="14.15" customHeight="1" x14ac:dyDescent="0.3">
      <c r="A9" s="111"/>
      <c r="B9" s="112">
        <v>2</v>
      </c>
      <c r="C9" s="121" t="s">
        <v>62</v>
      </c>
      <c r="D9" s="122"/>
      <c r="E9" s="122"/>
      <c r="F9" s="122"/>
      <c r="G9" s="123"/>
      <c r="H9" s="123"/>
      <c r="I9" s="123"/>
      <c r="J9" s="124">
        <f>SUM(D9:F9)</f>
        <v>0</v>
      </c>
    </row>
    <row r="10" spans="1:15" ht="14.15" customHeight="1" x14ac:dyDescent="0.3">
      <c r="A10" s="111"/>
      <c r="B10" s="112">
        <v>3</v>
      </c>
      <c r="C10" s="121" t="s">
        <v>63</v>
      </c>
      <c r="D10" s="122"/>
      <c r="E10" s="122"/>
      <c r="F10" s="122"/>
      <c r="G10" s="123"/>
      <c r="H10" s="123"/>
      <c r="I10" s="123"/>
      <c r="J10" s="124">
        <f>SUM(D10:F10)</f>
        <v>0</v>
      </c>
    </row>
    <row r="11" spans="1:15" ht="14.15" customHeight="1" x14ac:dyDescent="0.3">
      <c r="A11" s="111"/>
      <c r="B11" s="112">
        <v>4</v>
      </c>
      <c r="C11" s="121" t="s">
        <v>64</v>
      </c>
      <c r="D11" s="122"/>
      <c r="E11" s="122"/>
      <c r="F11" s="122"/>
      <c r="G11" s="123"/>
      <c r="H11" s="123"/>
      <c r="I11" s="123"/>
      <c r="J11" s="124">
        <f>SUM(D11:F11)</f>
        <v>0</v>
      </c>
    </row>
    <row r="12" spans="1:15" ht="14.15" customHeight="1" x14ac:dyDescent="0.3">
      <c r="A12" s="111"/>
      <c r="B12" s="112">
        <v>5</v>
      </c>
      <c r="C12" s="122" t="s">
        <v>55</v>
      </c>
      <c r="D12" s="122"/>
      <c r="E12" s="122"/>
      <c r="F12" s="122"/>
      <c r="G12" s="123"/>
      <c r="H12" s="123"/>
      <c r="I12" s="123"/>
      <c r="J12" s="124">
        <f>SUM(D12:F12)</f>
        <v>0</v>
      </c>
    </row>
    <row r="13" spans="1:15" s="6" customFormat="1" ht="14.15" customHeight="1" x14ac:dyDescent="0.3">
      <c r="A13" s="111"/>
      <c r="B13" s="112">
        <v>6</v>
      </c>
      <c r="C13" s="125" t="s">
        <v>20</v>
      </c>
      <c r="D13" s="125">
        <f>SUM(D8:D12)</f>
        <v>0</v>
      </c>
      <c r="E13" s="125">
        <f>SUM(E8:E12)</f>
        <v>0</v>
      </c>
      <c r="F13" s="125">
        <f>SUM(F8:F12)</f>
        <v>0</v>
      </c>
      <c r="G13" s="125">
        <f t="shared" ref="G13:I13" si="0">SUM(G8:G12)</f>
        <v>0</v>
      </c>
      <c r="H13" s="125">
        <f t="shared" si="0"/>
        <v>0</v>
      </c>
      <c r="I13" s="125">
        <f t="shared" si="0"/>
        <v>0</v>
      </c>
      <c r="J13" s="126">
        <f>SUM(J8:J12)</f>
        <v>0</v>
      </c>
    </row>
    <row r="14" spans="1:15" ht="14.15" customHeight="1" x14ac:dyDescent="0.3">
      <c r="A14" s="107" t="s">
        <v>3</v>
      </c>
      <c r="B14" s="108"/>
      <c r="C14" s="109" t="s">
        <v>46</v>
      </c>
      <c r="D14" s="109"/>
      <c r="E14" s="109"/>
      <c r="F14" s="109"/>
      <c r="G14" s="109"/>
      <c r="H14" s="109"/>
      <c r="I14" s="109"/>
      <c r="J14" s="110"/>
    </row>
    <row r="15" spans="1:15" ht="14.15" customHeight="1" x14ac:dyDescent="0.3">
      <c r="A15" s="111" t="s">
        <v>9</v>
      </c>
      <c r="B15" s="112">
        <v>1</v>
      </c>
      <c r="C15" s="117" t="s">
        <v>43</v>
      </c>
      <c r="D15" s="118"/>
      <c r="E15" s="118"/>
      <c r="F15" s="118"/>
      <c r="G15" s="119"/>
      <c r="H15" s="119"/>
      <c r="I15" s="119"/>
      <c r="J15" s="120">
        <f>SUM(D15:F15)</f>
        <v>0</v>
      </c>
    </row>
    <row r="16" spans="1:15" ht="14.15" customHeight="1" x14ac:dyDescent="0.3">
      <c r="A16" s="111" t="s">
        <v>9</v>
      </c>
      <c r="B16" s="112">
        <v>2</v>
      </c>
      <c r="C16" s="121" t="s">
        <v>60</v>
      </c>
      <c r="D16" s="122"/>
      <c r="E16" s="122"/>
      <c r="F16" s="122"/>
      <c r="G16" s="123"/>
      <c r="H16" s="123"/>
      <c r="I16" s="123"/>
      <c r="J16" s="124">
        <f>SUM(D16:F16)</f>
        <v>0</v>
      </c>
    </row>
    <row r="17" spans="1:10" ht="14.15" customHeight="1" x14ac:dyDescent="0.3">
      <c r="A17" s="111"/>
      <c r="B17" s="112">
        <v>3</v>
      </c>
      <c r="C17" s="122" t="s">
        <v>47</v>
      </c>
      <c r="D17" s="122"/>
      <c r="E17" s="122"/>
      <c r="F17" s="122"/>
      <c r="G17" s="123"/>
      <c r="H17" s="123"/>
      <c r="I17" s="123"/>
      <c r="J17" s="124">
        <f>SUM(D17:F17)</f>
        <v>0</v>
      </c>
    </row>
    <row r="18" spans="1:10" ht="14.15" customHeight="1" x14ac:dyDescent="0.3">
      <c r="A18" s="111"/>
      <c r="B18" s="112">
        <v>4</v>
      </c>
      <c r="C18" s="125" t="s">
        <v>61</v>
      </c>
      <c r="D18" s="125">
        <f>SUM(D15:D17)</f>
        <v>0</v>
      </c>
      <c r="E18" s="125">
        <f>SUM(E15:E17)</f>
        <v>0</v>
      </c>
      <c r="F18" s="125">
        <f>SUM(F15:F17)</f>
        <v>0</v>
      </c>
      <c r="G18" s="125">
        <f t="shared" ref="G18:I18" si="1">SUM(G15:G17)</f>
        <v>0</v>
      </c>
      <c r="H18" s="125">
        <f t="shared" si="1"/>
        <v>0</v>
      </c>
      <c r="I18" s="125">
        <f t="shared" si="1"/>
        <v>0</v>
      </c>
      <c r="J18" s="126">
        <f>SUM(J15:J17)</f>
        <v>0</v>
      </c>
    </row>
    <row r="19" spans="1:10" ht="14.15" customHeight="1" x14ac:dyDescent="0.3">
      <c r="A19" s="107" t="s">
        <v>21</v>
      </c>
      <c r="B19" s="108"/>
      <c r="C19" s="109" t="s">
        <v>19</v>
      </c>
      <c r="D19" s="109"/>
      <c r="E19" s="109"/>
      <c r="F19" s="109"/>
      <c r="G19" s="109"/>
      <c r="H19" s="109"/>
      <c r="I19" s="109"/>
      <c r="J19" s="110"/>
    </row>
    <row r="20" spans="1:10" ht="14.15" customHeight="1" x14ac:dyDescent="0.3">
      <c r="A20" s="111"/>
      <c r="B20" s="112">
        <v>1</v>
      </c>
      <c r="C20" s="117" t="s">
        <v>56</v>
      </c>
      <c r="D20" s="118"/>
      <c r="E20" s="118"/>
      <c r="F20" s="118"/>
      <c r="G20" s="119"/>
      <c r="H20" s="119"/>
      <c r="I20" s="119"/>
      <c r="J20" s="120">
        <f t="shared" ref="J20:J25" si="2">SUM(D20:F20)</f>
        <v>0</v>
      </c>
    </row>
    <row r="21" spans="1:10" ht="14.15" customHeight="1" x14ac:dyDescent="0.3">
      <c r="A21" s="111"/>
      <c r="B21" s="112">
        <v>2</v>
      </c>
      <c r="C21" s="121" t="s">
        <v>57</v>
      </c>
      <c r="D21" s="122"/>
      <c r="E21" s="122"/>
      <c r="F21" s="122"/>
      <c r="G21" s="123"/>
      <c r="H21" s="123"/>
      <c r="I21" s="123"/>
      <c r="J21" s="124">
        <f t="shared" si="2"/>
        <v>0</v>
      </c>
    </row>
    <row r="22" spans="1:10" ht="14.15" customHeight="1" x14ac:dyDescent="0.3">
      <c r="A22" s="111"/>
      <c r="B22" s="112">
        <v>3</v>
      </c>
      <c r="C22" s="122" t="s">
        <v>58</v>
      </c>
      <c r="D22" s="122"/>
      <c r="E22" s="122"/>
      <c r="F22" s="122"/>
      <c r="G22" s="123"/>
      <c r="H22" s="123"/>
      <c r="I22" s="123"/>
      <c r="J22" s="124">
        <f t="shared" si="2"/>
        <v>0</v>
      </c>
    </row>
    <row r="23" spans="1:10" ht="14.15" customHeight="1" x14ac:dyDescent="0.3">
      <c r="A23" s="111"/>
      <c r="B23" s="112">
        <v>4</v>
      </c>
      <c r="C23" s="122" t="s">
        <v>59</v>
      </c>
      <c r="D23" s="122"/>
      <c r="E23" s="122"/>
      <c r="F23" s="122"/>
      <c r="G23" s="123"/>
      <c r="H23" s="123"/>
      <c r="I23" s="123"/>
      <c r="J23" s="124">
        <f t="shared" si="2"/>
        <v>0</v>
      </c>
    </row>
    <row r="24" spans="1:10" ht="14.15" customHeight="1" x14ac:dyDescent="0.3">
      <c r="A24" s="111"/>
      <c r="B24" s="112">
        <v>5</v>
      </c>
      <c r="C24" s="122" t="s">
        <v>55</v>
      </c>
      <c r="D24" s="122"/>
      <c r="E24" s="122"/>
      <c r="F24" s="122"/>
      <c r="G24" s="123"/>
      <c r="H24" s="123"/>
      <c r="I24" s="123"/>
      <c r="J24" s="124">
        <f t="shared" si="2"/>
        <v>0</v>
      </c>
    </row>
    <row r="25" spans="1:10" ht="14.15" customHeight="1" x14ac:dyDescent="0.3">
      <c r="A25" s="111"/>
      <c r="B25" s="112">
        <v>6</v>
      </c>
      <c r="C25" s="122" t="s">
        <v>55</v>
      </c>
      <c r="D25" s="122"/>
      <c r="E25" s="122"/>
      <c r="F25" s="122"/>
      <c r="G25" s="123"/>
      <c r="H25" s="123"/>
      <c r="I25" s="123"/>
      <c r="J25" s="124">
        <f t="shared" si="2"/>
        <v>0</v>
      </c>
    </row>
    <row r="26" spans="1:10" s="6" customFormat="1" ht="14.15" customHeight="1" x14ac:dyDescent="0.3">
      <c r="A26" s="111"/>
      <c r="B26" s="112">
        <v>7</v>
      </c>
      <c r="C26" s="125" t="s">
        <v>20</v>
      </c>
      <c r="D26" s="125">
        <f>SUM(D20:D25)</f>
        <v>0</v>
      </c>
      <c r="E26" s="125">
        <f>SUM(E20:E25)</f>
        <v>0</v>
      </c>
      <c r="F26" s="125">
        <f>SUM(F20:F25)</f>
        <v>0</v>
      </c>
      <c r="G26" s="125">
        <f t="shared" ref="G26:I26" si="3">SUM(G20:G25)</f>
        <v>0</v>
      </c>
      <c r="H26" s="125">
        <f t="shared" si="3"/>
        <v>0</v>
      </c>
      <c r="I26" s="125">
        <f t="shared" si="3"/>
        <v>0</v>
      </c>
      <c r="J26" s="126">
        <f>SUM(J20:J25)</f>
        <v>0</v>
      </c>
    </row>
    <row r="27" spans="1:10" ht="14.15" customHeight="1" x14ac:dyDescent="0.3">
      <c r="A27" s="107" t="s">
        <v>23</v>
      </c>
      <c r="B27" s="108"/>
      <c r="C27" s="109" t="s">
        <v>22</v>
      </c>
      <c r="D27" s="109"/>
      <c r="E27" s="109"/>
      <c r="F27" s="109"/>
      <c r="G27" s="109"/>
      <c r="H27" s="109"/>
      <c r="I27" s="109"/>
      <c r="J27" s="110"/>
    </row>
    <row r="28" spans="1:10" ht="14.15" customHeight="1" x14ac:dyDescent="0.3">
      <c r="A28" s="111"/>
      <c r="B28" s="112">
        <v>1</v>
      </c>
      <c r="C28" s="117" t="s">
        <v>24</v>
      </c>
      <c r="D28" s="118"/>
      <c r="E28" s="118"/>
      <c r="F28" s="118"/>
      <c r="G28" s="119"/>
      <c r="H28" s="119"/>
      <c r="I28" s="119"/>
      <c r="J28" s="120">
        <f t="shared" ref="J28:J33" si="4">SUM(D28:F28)</f>
        <v>0</v>
      </c>
    </row>
    <row r="29" spans="1:10" ht="14.15" customHeight="1" x14ac:dyDescent="0.3">
      <c r="A29" s="111"/>
      <c r="B29" s="112">
        <v>2</v>
      </c>
      <c r="C29" s="121" t="s">
        <v>52</v>
      </c>
      <c r="D29" s="122"/>
      <c r="E29" s="122"/>
      <c r="F29" s="122"/>
      <c r="G29" s="123"/>
      <c r="H29" s="123"/>
      <c r="I29" s="123"/>
      <c r="J29" s="124">
        <f t="shared" si="4"/>
        <v>0</v>
      </c>
    </row>
    <row r="30" spans="1:10" ht="14.15" customHeight="1" x14ac:dyDescent="0.3">
      <c r="A30" s="111"/>
      <c r="B30" s="112">
        <v>3</v>
      </c>
      <c r="C30" s="121" t="s">
        <v>51</v>
      </c>
      <c r="D30" s="122"/>
      <c r="E30" s="122"/>
      <c r="F30" s="122"/>
      <c r="G30" s="123"/>
      <c r="H30" s="123"/>
      <c r="I30" s="123"/>
      <c r="J30" s="124">
        <f t="shared" si="4"/>
        <v>0</v>
      </c>
    </row>
    <row r="31" spans="1:10" ht="14.15" customHeight="1" x14ac:dyDescent="0.3">
      <c r="A31" s="111"/>
      <c r="B31" s="112">
        <v>4</v>
      </c>
      <c r="C31" s="122" t="s">
        <v>53</v>
      </c>
      <c r="D31" s="122"/>
      <c r="E31" s="122"/>
      <c r="F31" s="122"/>
      <c r="G31" s="123"/>
      <c r="H31" s="123"/>
      <c r="I31" s="123"/>
      <c r="J31" s="124">
        <f t="shared" si="4"/>
        <v>0</v>
      </c>
    </row>
    <row r="32" spans="1:10" ht="14.15" customHeight="1" x14ac:dyDescent="0.3">
      <c r="A32" s="111"/>
      <c r="B32" s="112">
        <v>5</v>
      </c>
      <c r="C32" s="122" t="s">
        <v>54</v>
      </c>
      <c r="D32" s="122"/>
      <c r="E32" s="122"/>
      <c r="F32" s="122"/>
      <c r="G32" s="123"/>
      <c r="H32" s="123"/>
      <c r="I32" s="123"/>
      <c r="J32" s="124">
        <f t="shared" si="4"/>
        <v>0</v>
      </c>
    </row>
    <row r="33" spans="1:10" ht="14.15" customHeight="1" x14ac:dyDescent="0.3">
      <c r="A33" s="111"/>
      <c r="B33" s="112">
        <v>6</v>
      </c>
      <c r="C33" s="122" t="s">
        <v>55</v>
      </c>
      <c r="D33" s="122"/>
      <c r="E33" s="122"/>
      <c r="F33" s="122"/>
      <c r="G33" s="123"/>
      <c r="H33" s="123"/>
      <c r="I33" s="123"/>
      <c r="J33" s="124">
        <f t="shared" si="4"/>
        <v>0</v>
      </c>
    </row>
    <row r="34" spans="1:10" s="6" customFormat="1" ht="14.15" customHeight="1" x14ac:dyDescent="0.3">
      <c r="A34" s="111"/>
      <c r="B34" s="112">
        <v>7</v>
      </c>
      <c r="C34" s="125" t="s">
        <v>20</v>
      </c>
      <c r="D34" s="125">
        <f>SUM(D28:D33)</f>
        <v>0</v>
      </c>
      <c r="E34" s="125">
        <f>SUM(E28:E33)</f>
        <v>0</v>
      </c>
      <c r="F34" s="125">
        <f>SUM(F28:F33)</f>
        <v>0</v>
      </c>
      <c r="G34" s="125">
        <f t="shared" ref="G34:I34" si="5">SUM(G28:G33)</f>
        <v>0</v>
      </c>
      <c r="H34" s="125">
        <f t="shared" si="5"/>
        <v>0</v>
      </c>
      <c r="I34" s="125">
        <f t="shared" si="5"/>
        <v>0</v>
      </c>
      <c r="J34" s="126">
        <f>SUM(J28:J33)</f>
        <v>0</v>
      </c>
    </row>
    <row r="35" spans="1:10" s="7" customFormat="1" ht="14.15" customHeight="1" x14ac:dyDescent="0.3">
      <c r="A35" s="346" t="s">
        <v>48</v>
      </c>
      <c r="B35" s="346"/>
      <c r="C35" s="127" t="s">
        <v>49</v>
      </c>
      <c r="D35" s="128">
        <f>D13+D18+D26+D34</f>
        <v>0</v>
      </c>
      <c r="E35" s="128">
        <f>E13+E18+E26+E34</f>
        <v>0</v>
      </c>
      <c r="F35" s="128">
        <f>F13+F18+F26+F34</f>
        <v>0</v>
      </c>
      <c r="G35" s="128">
        <f t="shared" ref="G35:I35" si="6">G13+G18+G26+G34</f>
        <v>0</v>
      </c>
      <c r="H35" s="128">
        <f t="shared" si="6"/>
        <v>0</v>
      </c>
      <c r="I35" s="128">
        <f t="shared" si="6"/>
        <v>0</v>
      </c>
      <c r="J35" s="128">
        <f>J13+J18+J26+J34</f>
        <v>0</v>
      </c>
    </row>
    <row r="36" spans="1:10" ht="14.15" customHeight="1" x14ac:dyDescent="0.3">
      <c r="A36" s="129" t="s">
        <v>67</v>
      </c>
      <c r="B36" s="130"/>
      <c r="C36" s="131" t="s">
        <v>50</v>
      </c>
      <c r="D36" s="131"/>
      <c r="E36" s="131"/>
      <c r="F36" s="131"/>
      <c r="G36" s="131"/>
      <c r="H36" s="131"/>
      <c r="I36" s="131"/>
      <c r="J36" s="132" t="s">
        <v>9</v>
      </c>
    </row>
    <row r="37" spans="1:10" ht="14.15" customHeight="1" x14ac:dyDescent="0.3">
      <c r="A37" s="111"/>
      <c r="B37" s="133">
        <v>1</v>
      </c>
      <c r="C37" s="117" t="s">
        <v>69</v>
      </c>
      <c r="D37" s="118"/>
      <c r="E37" s="118"/>
      <c r="F37" s="118"/>
      <c r="G37" s="119"/>
      <c r="H37" s="119"/>
      <c r="I37" s="119"/>
      <c r="J37" s="120">
        <f>SUM(D37:F37)</f>
        <v>0</v>
      </c>
    </row>
    <row r="38" spans="1:10" ht="13.15" customHeight="1" x14ac:dyDescent="0.3">
      <c r="A38" s="111" t="s">
        <v>9</v>
      </c>
      <c r="B38" s="134">
        <v>2</v>
      </c>
      <c r="C38" s="135" t="s">
        <v>68</v>
      </c>
      <c r="D38" s="122"/>
      <c r="E38" s="136"/>
      <c r="F38" s="136"/>
      <c r="G38" s="137"/>
      <c r="H38" s="137"/>
      <c r="I38" s="137"/>
      <c r="J38" s="124">
        <f>SUM(D38:F38)</f>
        <v>0</v>
      </c>
    </row>
    <row r="39" spans="1:10" ht="14.15" customHeight="1" x14ac:dyDescent="0.3">
      <c r="A39" s="111"/>
      <c r="B39" s="133">
        <v>3</v>
      </c>
      <c r="C39" s="121" t="s">
        <v>70</v>
      </c>
      <c r="D39" s="122"/>
      <c r="E39" s="122"/>
      <c r="F39" s="122"/>
      <c r="G39" s="123"/>
      <c r="H39" s="123"/>
      <c r="I39" s="123"/>
      <c r="J39" s="124">
        <f>SUM(D39:F39)</f>
        <v>0</v>
      </c>
    </row>
    <row r="40" spans="1:10" ht="14.15" customHeight="1" x14ac:dyDescent="0.3">
      <c r="A40" s="111" t="s">
        <v>9</v>
      </c>
      <c r="B40" s="134">
        <v>4</v>
      </c>
      <c r="C40" s="121" t="s">
        <v>71</v>
      </c>
      <c r="D40" s="122"/>
      <c r="E40" s="122"/>
      <c r="F40" s="122"/>
      <c r="G40" s="123"/>
      <c r="H40" s="123"/>
      <c r="I40" s="123"/>
      <c r="J40" s="124">
        <f>SUM(D40:F40)</f>
        <v>0</v>
      </c>
    </row>
    <row r="41" spans="1:10" ht="14.15" customHeight="1" x14ac:dyDescent="0.3">
      <c r="A41" s="111"/>
      <c r="B41" s="133">
        <v>5</v>
      </c>
      <c r="C41" s="138" t="s">
        <v>18</v>
      </c>
      <c r="D41" s="138">
        <f>SUM(D37:D40)</f>
        <v>0</v>
      </c>
      <c r="E41" s="138">
        <f>SUM(E37:E40)</f>
        <v>0</v>
      </c>
      <c r="F41" s="138">
        <f>SUM(F37:F40)</f>
        <v>0</v>
      </c>
      <c r="G41" s="138">
        <f t="shared" ref="G41:I41" si="7">SUM(G37:G40)</f>
        <v>0</v>
      </c>
      <c r="H41" s="138">
        <f t="shared" si="7"/>
        <v>0</v>
      </c>
      <c r="I41" s="138">
        <f t="shared" si="7"/>
        <v>0</v>
      </c>
      <c r="J41" s="139">
        <f>SUM(J37:J40)</f>
        <v>0</v>
      </c>
    </row>
    <row r="42" spans="1:10" s="7" customFormat="1" ht="14.15" customHeight="1" thickBot="1" x14ac:dyDescent="0.35">
      <c r="A42" s="140" t="s">
        <v>65</v>
      </c>
      <c r="B42" s="141"/>
      <c r="C42" s="142" t="s">
        <v>66</v>
      </c>
      <c r="D42" s="142">
        <f t="shared" ref="D42:J42" si="8">D6+D18+D13+D26+D34+ D41</f>
        <v>0</v>
      </c>
      <c r="E42" s="142">
        <f t="shared" si="8"/>
        <v>0</v>
      </c>
      <c r="F42" s="142">
        <f t="shared" si="8"/>
        <v>0</v>
      </c>
      <c r="G42" s="142">
        <f t="shared" si="8"/>
        <v>0</v>
      </c>
      <c r="H42" s="142">
        <f t="shared" si="8"/>
        <v>0</v>
      </c>
      <c r="I42" s="142">
        <f t="shared" si="8"/>
        <v>0</v>
      </c>
      <c r="J42" s="143">
        <f t="shared" si="8"/>
        <v>0</v>
      </c>
    </row>
    <row r="43" spans="1:10" x14ac:dyDescent="0.3">
      <c r="A43" s="144" t="s">
        <v>72</v>
      </c>
      <c r="B43" s="145"/>
      <c r="C43" s="146"/>
      <c r="D43" s="146"/>
      <c r="E43" s="146"/>
      <c r="F43" s="146"/>
      <c r="G43" s="146"/>
      <c r="H43" s="146"/>
      <c r="I43" s="146"/>
      <c r="J43" s="146"/>
    </row>
    <row r="44" spans="1:10" ht="31.5" customHeight="1" x14ac:dyDescent="0.3">
      <c r="A44" s="147" t="s">
        <v>73</v>
      </c>
      <c r="B44" s="147"/>
      <c r="C44" s="147"/>
      <c r="D44" s="147"/>
      <c r="E44" s="147"/>
      <c r="F44" s="147"/>
      <c r="G44" s="147"/>
      <c r="H44" s="147"/>
      <c r="I44" s="147"/>
      <c r="J44" s="147"/>
    </row>
    <row r="45" spans="1:10" x14ac:dyDescent="0.3">
      <c r="A45" s="50"/>
      <c r="B45" s="50"/>
      <c r="C45" s="50"/>
      <c r="D45" s="50"/>
      <c r="E45" s="50"/>
      <c r="F45" s="50"/>
      <c r="G45" s="50"/>
      <c r="H45" s="50"/>
      <c r="I45" s="50"/>
      <c r="J45" s="50"/>
    </row>
  </sheetData>
  <sheetProtection algorithmName="SHA-512" hashValue="mV7FNNAhlcIvtjMXMMJaEq5FTmDV2jnUgErVWwUkarnPKpaB9EYyttOMEE7jZDTztnQYEsuSf8vVthELvJ4rqw==" saltValue="GcMDT8XlPEOTtumNlJGmWA==" spinCount="100000" sheet="1" formatCells="0" formatColumns="0" formatRows="0" insertColumns="0" insertRows="0" deleteColumns="0" deleteRows="0"/>
  <mergeCells count="4">
    <mergeCell ref="C3:J3"/>
    <mergeCell ref="C7:J7"/>
    <mergeCell ref="A1:J1"/>
    <mergeCell ref="A35:B35"/>
  </mergeCells>
  <phoneticPr fontId="0" type="noConversion"/>
  <pageMargins left="0.51" right="0.5" top="1.33" bottom="0.5" header="1.03" footer="0.5"/>
  <pageSetup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4EC8-35F1-40BB-BEE2-5C3253A37E01}">
  <sheetPr>
    <tabColor rgb="FFFFFF00"/>
    <pageSetUpPr fitToPage="1"/>
  </sheetPr>
  <dimension ref="A1:P36"/>
  <sheetViews>
    <sheetView zoomScale="86" zoomScaleNormal="86" zoomScaleSheetLayoutView="75" workbookViewId="0">
      <selection activeCell="F3" sqref="F3"/>
    </sheetView>
  </sheetViews>
  <sheetFormatPr defaultColWidth="9.1796875" defaultRowHeight="15.5" x14ac:dyDescent="0.35"/>
  <cols>
    <col min="1" max="1" width="9.1796875" style="169"/>
    <col min="2" max="2" width="2.54296875" style="169" customWidth="1"/>
    <col min="3" max="3" width="3.26953125" style="193" customWidth="1"/>
    <col min="4" max="4" width="40.7265625" style="169" customWidth="1"/>
    <col min="5" max="7" width="14.7265625" style="169" customWidth="1"/>
    <col min="8" max="8" width="15.453125" style="169" customWidth="1"/>
    <col min="9" max="9" width="9" style="169" hidden="1" customWidth="1"/>
    <col min="10" max="16384" width="9.1796875" style="169"/>
  </cols>
  <sheetData>
    <row r="1" spans="1:16" s="55" customFormat="1" ht="18" x14ac:dyDescent="0.4">
      <c r="A1" s="54"/>
      <c r="B1" s="349" t="s">
        <v>201</v>
      </c>
      <c r="C1" s="350"/>
      <c r="D1" s="350"/>
      <c r="E1" s="350"/>
      <c r="F1" s="350"/>
      <c r="G1" s="350"/>
      <c r="H1" s="351"/>
      <c r="I1" s="264"/>
      <c r="J1" s="266"/>
      <c r="K1" s="266"/>
      <c r="L1" s="265"/>
      <c r="M1" s="54"/>
      <c r="N1" s="54"/>
      <c r="O1" s="54"/>
      <c r="P1" s="54"/>
    </row>
    <row r="2" spans="1:16" s="55" customFormat="1" ht="18.5" thickBot="1" x14ac:dyDescent="0.45">
      <c r="A2" s="54"/>
      <c r="B2" s="352" t="s">
        <v>200</v>
      </c>
      <c r="C2" s="353"/>
      <c r="D2" s="353"/>
      <c r="E2" s="353"/>
      <c r="F2" s="353"/>
      <c r="G2" s="353"/>
      <c r="H2" s="354"/>
      <c r="I2" s="264"/>
      <c r="J2" s="266"/>
      <c r="K2" s="266"/>
      <c r="L2" s="265"/>
      <c r="M2" s="54"/>
      <c r="N2" s="54"/>
      <c r="O2" s="54"/>
      <c r="P2" s="54"/>
    </row>
    <row r="3" spans="1:16" s="168" customFormat="1" ht="52" customHeight="1" x14ac:dyDescent="0.35">
      <c r="A3" s="263"/>
      <c r="B3" s="170"/>
      <c r="C3" s="171"/>
      <c r="D3" s="172"/>
      <c r="E3" s="173" t="s">
        <v>180</v>
      </c>
      <c r="F3" s="174" t="s">
        <v>182</v>
      </c>
      <c r="G3" s="174" t="s">
        <v>181</v>
      </c>
      <c r="H3" s="175" t="s">
        <v>16</v>
      </c>
      <c r="J3" s="263"/>
      <c r="K3" s="263"/>
      <c r="L3" s="263"/>
      <c r="M3" s="263"/>
    </row>
    <row r="4" spans="1:16" ht="14.15" customHeight="1" x14ac:dyDescent="0.35">
      <c r="A4" s="262"/>
      <c r="B4" s="176" t="s">
        <v>186</v>
      </c>
      <c r="C4" s="177"/>
      <c r="D4" s="178" t="s">
        <v>46</v>
      </c>
      <c r="E4" s="178"/>
      <c r="F4" s="178"/>
      <c r="G4" s="178"/>
      <c r="H4" s="179"/>
      <c r="J4" s="262"/>
      <c r="K4" s="262"/>
      <c r="L4" s="262"/>
      <c r="M4" s="262"/>
    </row>
    <row r="5" spans="1:16" ht="14.15" customHeight="1" x14ac:dyDescent="0.35">
      <c r="A5" s="262"/>
      <c r="B5" s="180" t="s">
        <v>9</v>
      </c>
      <c r="C5" s="181">
        <v>1</v>
      </c>
      <c r="D5" s="182" t="s">
        <v>43</v>
      </c>
      <c r="E5" s="286"/>
      <c r="F5" s="286"/>
      <c r="G5" s="286"/>
      <c r="H5" s="194">
        <f>SUM(E5:G5)</f>
        <v>0</v>
      </c>
      <c r="J5" s="262"/>
      <c r="K5" s="262"/>
      <c r="L5" s="262"/>
      <c r="M5" s="262"/>
    </row>
    <row r="6" spans="1:16" ht="14.15" customHeight="1" x14ac:dyDescent="0.35">
      <c r="A6" s="262"/>
      <c r="B6" s="180" t="s">
        <v>9</v>
      </c>
      <c r="C6" s="181">
        <v>2</v>
      </c>
      <c r="D6" s="183" t="s">
        <v>60</v>
      </c>
      <c r="E6" s="287"/>
      <c r="F6" s="287"/>
      <c r="G6" s="287"/>
      <c r="H6" s="195">
        <f>SUM(E6:G6)</f>
        <v>0</v>
      </c>
      <c r="J6" s="262"/>
      <c r="K6" s="262"/>
      <c r="L6" s="262"/>
      <c r="M6" s="262"/>
    </row>
    <row r="7" spans="1:16" ht="14.15" customHeight="1" x14ac:dyDescent="0.35">
      <c r="A7" s="262"/>
      <c r="B7" s="180"/>
      <c r="C7" s="181">
        <v>3</v>
      </c>
      <c r="D7" s="184" t="s">
        <v>47</v>
      </c>
      <c r="E7" s="287"/>
      <c r="F7" s="287"/>
      <c r="G7" s="287"/>
      <c r="H7" s="195">
        <f>SUM(E7:G7)</f>
        <v>0</v>
      </c>
      <c r="J7" s="262"/>
    </row>
    <row r="8" spans="1:16" ht="14.15" customHeight="1" x14ac:dyDescent="0.35">
      <c r="A8" s="262"/>
      <c r="B8" s="180"/>
      <c r="C8" s="181"/>
      <c r="D8" s="185" t="s">
        <v>61</v>
      </c>
      <c r="E8" s="199">
        <f>SUM(E5:E7)</f>
        <v>0</v>
      </c>
      <c r="F8" s="199">
        <f>SUM(F5:F7)</f>
        <v>0</v>
      </c>
      <c r="G8" s="199">
        <f>SUM(G5:G7)</f>
        <v>0</v>
      </c>
      <c r="H8" s="196">
        <f>SUM(H5:H7)</f>
        <v>0</v>
      </c>
      <c r="J8" s="262"/>
    </row>
    <row r="9" spans="1:16" ht="14.15" customHeight="1" x14ac:dyDescent="0.35">
      <c r="A9" s="262"/>
      <c r="B9" s="176" t="s">
        <v>185</v>
      </c>
      <c r="C9" s="177"/>
      <c r="D9" s="178" t="s">
        <v>19</v>
      </c>
      <c r="E9" s="200"/>
      <c r="F9" s="200"/>
      <c r="G9" s="200"/>
      <c r="H9" s="197"/>
      <c r="J9" s="262"/>
    </row>
    <row r="10" spans="1:16" ht="14.15" customHeight="1" x14ac:dyDescent="0.35">
      <c r="A10" s="262"/>
      <c r="B10" s="180"/>
      <c r="C10" s="181">
        <v>1</v>
      </c>
      <c r="D10" s="182" t="s">
        <v>56</v>
      </c>
      <c r="E10" s="288"/>
      <c r="F10" s="288"/>
      <c r="G10" s="288"/>
      <c r="H10" s="194">
        <f t="shared" ref="H10:H15" si="0">SUM(E10:G10)</f>
        <v>0</v>
      </c>
      <c r="J10" s="262"/>
    </row>
    <row r="11" spans="1:16" ht="14.15" customHeight="1" x14ac:dyDescent="0.35">
      <c r="A11" s="262"/>
      <c r="B11" s="180"/>
      <c r="C11" s="181">
        <v>2</v>
      </c>
      <c r="D11" s="183" t="s">
        <v>192</v>
      </c>
      <c r="E11" s="289"/>
      <c r="F11" s="289"/>
      <c r="G11" s="289"/>
      <c r="H11" s="195">
        <f t="shared" si="0"/>
        <v>0</v>
      </c>
      <c r="J11" s="262"/>
    </row>
    <row r="12" spans="1:16" ht="14.15" customHeight="1" x14ac:dyDescent="0.35">
      <c r="A12" s="262"/>
      <c r="B12" s="180"/>
      <c r="C12" s="181">
        <v>3</v>
      </c>
      <c r="D12" s="184" t="s">
        <v>58</v>
      </c>
      <c r="E12" s="289"/>
      <c r="F12" s="289"/>
      <c r="G12" s="289"/>
      <c r="H12" s="195">
        <f t="shared" si="0"/>
        <v>0</v>
      </c>
      <c r="J12" s="262"/>
    </row>
    <row r="13" spans="1:16" ht="14.15" customHeight="1" x14ac:dyDescent="0.35">
      <c r="A13" s="262"/>
      <c r="B13" s="180"/>
      <c r="C13" s="181">
        <v>4</v>
      </c>
      <c r="D13" s="184" t="s">
        <v>59</v>
      </c>
      <c r="E13" s="289"/>
      <c r="F13" s="289"/>
      <c r="G13" s="289"/>
      <c r="H13" s="195">
        <f t="shared" si="0"/>
        <v>0</v>
      </c>
      <c r="J13" s="262"/>
    </row>
    <row r="14" spans="1:16" ht="14.15" customHeight="1" x14ac:dyDescent="0.35">
      <c r="A14" s="262"/>
      <c r="B14" s="180"/>
      <c r="C14" s="181">
        <v>5</v>
      </c>
      <c r="D14" s="184" t="s">
        <v>55</v>
      </c>
      <c r="E14" s="289"/>
      <c r="F14" s="289"/>
      <c r="G14" s="289"/>
      <c r="H14" s="195">
        <f t="shared" si="0"/>
        <v>0</v>
      </c>
      <c r="J14" s="262"/>
    </row>
    <row r="15" spans="1:16" ht="14.15" customHeight="1" x14ac:dyDescent="0.35">
      <c r="A15" s="262"/>
      <c r="B15" s="180"/>
      <c r="C15" s="181">
        <v>6</v>
      </c>
      <c r="D15" s="184" t="s">
        <v>55</v>
      </c>
      <c r="E15" s="289"/>
      <c r="F15" s="289"/>
      <c r="G15" s="289"/>
      <c r="H15" s="195">
        <f t="shared" si="0"/>
        <v>0</v>
      </c>
      <c r="J15" s="262"/>
    </row>
    <row r="16" spans="1:16" s="186" customFormat="1" ht="14.15" customHeight="1" x14ac:dyDescent="0.35">
      <c r="A16" s="262"/>
      <c r="B16" s="180"/>
      <c r="C16" s="181"/>
      <c r="D16" s="185" t="s">
        <v>20</v>
      </c>
      <c r="E16" s="199">
        <f>SUM(E10:E15)</f>
        <v>0</v>
      </c>
      <c r="F16" s="199">
        <f>SUM(F10:F15)</f>
        <v>0</v>
      </c>
      <c r="G16" s="199">
        <f>SUM(G10:G15)</f>
        <v>0</v>
      </c>
      <c r="H16" s="196">
        <f>SUM(H10:H15)</f>
        <v>0</v>
      </c>
      <c r="J16" s="262"/>
    </row>
    <row r="17" spans="1:11" ht="14.15" customHeight="1" x14ac:dyDescent="0.35">
      <c r="A17" s="262"/>
      <c r="B17" s="176" t="s">
        <v>187</v>
      </c>
      <c r="C17" s="177"/>
      <c r="D17" s="178" t="s">
        <v>22</v>
      </c>
      <c r="E17" s="200"/>
      <c r="F17" s="200"/>
      <c r="G17" s="200"/>
      <c r="H17" s="197"/>
      <c r="J17" s="262"/>
    </row>
    <row r="18" spans="1:11" ht="14.15" customHeight="1" x14ac:dyDescent="0.35">
      <c r="A18" s="262"/>
      <c r="B18" s="180"/>
      <c r="C18" s="181">
        <v>1</v>
      </c>
      <c r="D18" s="182" t="s">
        <v>24</v>
      </c>
      <c r="E18" s="288"/>
      <c r="F18" s="288"/>
      <c r="G18" s="288"/>
      <c r="H18" s="194">
        <f t="shared" ref="H18:H24" si="1">SUM(E18:G18)</f>
        <v>0</v>
      </c>
      <c r="J18" s="262"/>
    </row>
    <row r="19" spans="1:11" ht="14.15" customHeight="1" x14ac:dyDescent="0.35">
      <c r="A19" s="262"/>
      <c r="B19" s="180"/>
      <c r="C19" s="181">
        <v>2</v>
      </c>
      <c r="D19" s="183" t="s">
        <v>52</v>
      </c>
      <c r="E19" s="289"/>
      <c r="F19" s="289"/>
      <c r="G19" s="289"/>
      <c r="H19" s="195">
        <f t="shared" si="1"/>
        <v>0</v>
      </c>
      <c r="J19" s="262"/>
    </row>
    <row r="20" spans="1:11" ht="14.15" customHeight="1" x14ac:dyDescent="0.35">
      <c r="A20" s="262"/>
      <c r="B20" s="180"/>
      <c r="C20" s="181">
        <v>3</v>
      </c>
      <c r="D20" s="183" t="s">
        <v>51</v>
      </c>
      <c r="E20" s="289"/>
      <c r="F20" s="289"/>
      <c r="G20" s="289"/>
      <c r="H20" s="195">
        <f t="shared" si="1"/>
        <v>0</v>
      </c>
      <c r="J20" s="262"/>
    </row>
    <row r="21" spans="1:11" ht="14.15" customHeight="1" x14ac:dyDescent="0.35">
      <c r="A21" s="262"/>
      <c r="B21" s="180"/>
      <c r="C21" s="181">
        <v>4</v>
      </c>
      <c r="D21" s="184" t="s">
        <v>53</v>
      </c>
      <c r="E21" s="289"/>
      <c r="F21" s="289"/>
      <c r="G21" s="289"/>
      <c r="H21" s="195">
        <f t="shared" si="1"/>
        <v>0</v>
      </c>
      <c r="J21" s="262"/>
    </row>
    <row r="22" spans="1:11" ht="14.15" customHeight="1" x14ac:dyDescent="0.35">
      <c r="A22" s="262"/>
      <c r="B22" s="180"/>
      <c r="C22" s="181">
        <v>5</v>
      </c>
      <c r="D22" s="184" t="s">
        <v>54</v>
      </c>
      <c r="E22" s="289"/>
      <c r="F22" s="289"/>
      <c r="G22" s="289"/>
      <c r="H22" s="195">
        <f t="shared" si="1"/>
        <v>0</v>
      </c>
      <c r="J22" s="262"/>
    </row>
    <row r="23" spans="1:11" ht="14.15" customHeight="1" x14ac:dyDescent="0.35">
      <c r="A23" s="262"/>
      <c r="B23" s="180"/>
      <c r="C23" s="181">
        <v>6</v>
      </c>
      <c r="D23" s="184" t="s">
        <v>63</v>
      </c>
      <c r="E23" s="289"/>
      <c r="F23" s="289"/>
      <c r="G23" s="289"/>
      <c r="H23" s="195">
        <f t="shared" si="1"/>
        <v>0</v>
      </c>
      <c r="J23" s="262"/>
    </row>
    <row r="24" spans="1:11" ht="14.15" customHeight="1" x14ac:dyDescent="0.35">
      <c r="A24" s="262"/>
      <c r="B24" s="180"/>
      <c r="C24" s="181">
        <v>7</v>
      </c>
      <c r="D24" s="184" t="s">
        <v>55</v>
      </c>
      <c r="E24" s="289"/>
      <c r="F24" s="289"/>
      <c r="G24" s="289"/>
      <c r="H24" s="195">
        <f t="shared" si="1"/>
        <v>0</v>
      </c>
      <c r="J24" s="262"/>
    </row>
    <row r="25" spans="1:11" s="186" customFormat="1" ht="14.15" customHeight="1" x14ac:dyDescent="0.35">
      <c r="A25" s="262"/>
      <c r="B25" s="180"/>
      <c r="C25" s="181"/>
      <c r="D25" s="185" t="s">
        <v>183</v>
      </c>
      <c r="E25" s="199">
        <f>SUM(E18:E24)</f>
        <v>0</v>
      </c>
      <c r="F25" s="199">
        <f>SUM(F18:F24)</f>
        <v>0</v>
      </c>
      <c r="G25" s="199">
        <f>SUM(G18:G24)</f>
        <v>0</v>
      </c>
      <c r="H25" s="196">
        <f>SUM(H18:H24)</f>
        <v>0</v>
      </c>
      <c r="J25" s="262"/>
    </row>
    <row r="26" spans="1:11" s="187" customFormat="1" ht="16.899999999999999" customHeight="1" x14ac:dyDescent="0.35">
      <c r="A26" s="263"/>
      <c r="B26" s="347" t="s">
        <v>188</v>
      </c>
      <c r="C26" s="348"/>
      <c r="D26" s="204" t="s">
        <v>191</v>
      </c>
      <c r="E26" s="295">
        <f>E8+E16+E25</f>
        <v>0</v>
      </c>
      <c r="F26" s="295">
        <f t="shared" ref="F26:H26" si="2">F8+F16+F25</f>
        <v>0</v>
      </c>
      <c r="G26" s="295">
        <f t="shared" si="2"/>
        <v>0</v>
      </c>
      <c r="H26" s="207">
        <f t="shared" si="2"/>
        <v>0</v>
      </c>
      <c r="J26" s="263"/>
    </row>
    <row r="27" spans="1:11" ht="17.5" customHeight="1" x14ac:dyDescent="0.35">
      <c r="A27" s="262"/>
      <c r="B27" s="208" t="s">
        <v>189</v>
      </c>
      <c r="C27" s="188"/>
      <c r="D27" s="189" t="s">
        <v>50</v>
      </c>
      <c r="E27" s="202"/>
      <c r="F27" s="202"/>
      <c r="G27" s="202"/>
      <c r="H27" s="209" t="s">
        <v>9</v>
      </c>
      <c r="J27" s="262"/>
    </row>
    <row r="28" spans="1:11" ht="14.15" customHeight="1" x14ac:dyDescent="0.35">
      <c r="A28" s="262"/>
      <c r="B28" s="180"/>
      <c r="C28" s="190">
        <v>1</v>
      </c>
      <c r="D28" s="182" t="s">
        <v>69</v>
      </c>
      <c r="E28" s="288"/>
      <c r="F28" s="288"/>
      <c r="G28" s="288"/>
      <c r="H28" s="194">
        <f>SUM(E28:G28)</f>
        <v>0</v>
      </c>
      <c r="J28" s="262"/>
      <c r="K28" s="169" t="s">
        <v>9</v>
      </c>
    </row>
    <row r="29" spans="1:11" ht="13.15" customHeight="1" x14ac:dyDescent="0.35">
      <c r="A29" s="262"/>
      <c r="B29" s="180" t="s">
        <v>9</v>
      </c>
      <c r="C29" s="191">
        <v>2</v>
      </c>
      <c r="D29" s="192" t="s">
        <v>68</v>
      </c>
      <c r="E29" s="289"/>
      <c r="F29" s="289"/>
      <c r="G29" s="289"/>
      <c r="H29" s="195">
        <f>SUM(E29:G29)</f>
        <v>0</v>
      </c>
      <c r="J29" s="262"/>
    </row>
    <row r="30" spans="1:11" ht="14.15" customHeight="1" x14ac:dyDescent="0.35">
      <c r="A30" s="262"/>
      <c r="B30" s="180"/>
      <c r="C30" s="190">
        <v>3</v>
      </c>
      <c r="D30" s="183" t="s">
        <v>70</v>
      </c>
      <c r="E30" s="289"/>
      <c r="F30" s="289"/>
      <c r="G30" s="289"/>
      <c r="H30" s="195">
        <f>SUM(E30:G30)</f>
        <v>0</v>
      </c>
      <c r="J30" s="262"/>
    </row>
    <row r="31" spans="1:11" ht="14.15" customHeight="1" x14ac:dyDescent="0.35">
      <c r="A31" s="262"/>
      <c r="B31" s="180" t="s">
        <v>9</v>
      </c>
      <c r="C31" s="191">
        <v>4</v>
      </c>
      <c r="D31" s="183" t="s">
        <v>71</v>
      </c>
      <c r="E31" s="289"/>
      <c r="F31" s="289"/>
      <c r="G31" s="289"/>
      <c r="H31" s="195">
        <f>SUM(E31:G31)</f>
        <v>0</v>
      </c>
      <c r="J31" s="262"/>
    </row>
    <row r="32" spans="1:11" ht="14.15" customHeight="1" x14ac:dyDescent="0.35">
      <c r="A32" s="262"/>
      <c r="B32" s="180"/>
      <c r="C32" s="190"/>
      <c r="D32" s="185" t="s">
        <v>184</v>
      </c>
      <c r="E32" s="203">
        <f>SUM(E28:E31)</f>
        <v>0</v>
      </c>
      <c r="F32" s="203">
        <f>SUM(F28:F31)</f>
        <v>0</v>
      </c>
      <c r="G32" s="203">
        <f>SUM(G28:G31)</f>
        <v>0</v>
      </c>
      <c r="H32" s="198">
        <f>SUM(H28:H31)</f>
        <v>0</v>
      </c>
      <c r="J32" s="262"/>
    </row>
    <row r="33" spans="1:10" s="187" customFormat="1" ht="26.5" customHeight="1" thickBot="1" x14ac:dyDescent="0.4">
      <c r="A33" s="263"/>
      <c r="B33" s="210" t="s">
        <v>190</v>
      </c>
      <c r="C33" s="211"/>
      <c r="D33" s="206" t="s">
        <v>193</v>
      </c>
      <c r="E33" s="205">
        <f>E26+E32</f>
        <v>0</v>
      </c>
      <c r="F33" s="205">
        <f t="shared" ref="F33:H33" si="3">F26+F32</f>
        <v>0</v>
      </c>
      <c r="G33" s="205">
        <f t="shared" si="3"/>
        <v>0</v>
      </c>
      <c r="H33" s="212">
        <f t="shared" si="3"/>
        <v>0</v>
      </c>
      <c r="J33" s="263"/>
    </row>
    <row r="34" spans="1:10" x14ac:dyDescent="0.35">
      <c r="A34" s="262"/>
      <c r="B34" s="259" t="s">
        <v>72</v>
      </c>
      <c r="C34" s="260"/>
      <c r="D34" s="259"/>
      <c r="E34" s="259"/>
      <c r="F34" s="259"/>
      <c r="G34" s="259"/>
      <c r="H34" s="259"/>
      <c r="J34" s="262"/>
    </row>
    <row r="35" spans="1:10" ht="16" customHeight="1" x14ac:dyDescent="0.35">
      <c r="A35" s="262"/>
      <c r="B35" s="335" t="s">
        <v>205</v>
      </c>
      <c r="C35" s="336"/>
      <c r="D35" s="336"/>
      <c r="E35" s="336"/>
      <c r="F35" s="336"/>
      <c r="G35" s="336"/>
      <c r="H35" s="262"/>
      <c r="I35" s="262"/>
    </row>
    <row r="36" spans="1:10" ht="15.5" customHeight="1" x14ac:dyDescent="0.35">
      <c r="A36" s="262"/>
      <c r="B36" s="335" t="s">
        <v>206</v>
      </c>
      <c r="C36" s="335"/>
      <c r="D36" s="335"/>
      <c r="E36" s="335"/>
      <c r="F36" s="335"/>
      <c r="G36" s="335"/>
      <c r="H36" s="261"/>
      <c r="I36" s="262"/>
      <c r="J36" s="262"/>
    </row>
  </sheetData>
  <sheetProtection formatCells="0" formatColumns="0" formatRows="0" insertColumns="0" insertRows="0" deleteColumns="0" deleteRows="0"/>
  <mergeCells count="3">
    <mergeCell ref="B26:C26"/>
    <mergeCell ref="B1:H1"/>
    <mergeCell ref="B2:H2"/>
  </mergeCells>
  <pageMargins left="0.51" right="0.5" top="1.33" bottom="0.5" header="1.03" footer="0.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67"/>
  <sheetViews>
    <sheetView tabSelected="1" workbookViewId="0">
      <selection activeCell="L43" sqref="L43:L44"/>
    </sheetView>
  </sheetViews>
  <sheetFormatPr defaultRowHeight="12.5" x14ac:dyDescent="0.25"/>
  <cols>
    <col min="2" max="2" width="2.26953125" customWidth="1"/>
    <col min="3" max="3" width="31.1796875" customWidth="1"/>
    <col min="4" max="4" width="8.1796875" customWidth="1"/>
    <col min="5" max="5" width="2.54296875" customWidth="1"/>
    <col min="6" max="6" width="8.7265625" customWidth="1"/>
    <col min="7" max="7" width="3.7265625" customWidth="1"/>
    <col min="8" max="8" width="8" customWidth="1"/>
    <col min="9" max="9" width="1.81640625" customWidth="1"/>
    <col min="10" max="10" width="12.453125" customWidth="1"/>
    <col min="12" max="12" width="11.1796875" customWidth="1"/>
  </cols>
  <sheetData>
    <row r="1" spans="1:16" ht="13" thickBot="1" x14ac:dyDescent="0.3">
      <c r="A1" s="53"/>
      <c r="B1" s="53"/>
      <c r="C1" s="53"/>
      <c r="D1" s="53"/>
      <c r="E1" s="53"/>
      <c r="F1" s="53"/>
      <c r="G1" s="53"/>
      <c r="H1" s="53"/>
      <c r="I1" s="53"/>
      <c r="J1" s="53"/>
      <c r="K1" s="53"/>
      <c r="L1" s="53"/>
      <c r="M1" s="53"/>
      <c r="N1" s="53"/>
      <c r="O1" s="53"/>
      <c r="P1" s="53"/>
    </row>
    <row r="2" spans="1:16" s="55" customFormat="1" ht="18" thickBot="1" x14ac:dyDescent="0.4">
      <c r="A2" s="54"/>
      <c r="B2" s="355" t="s">
        <v>199</v>
      </c>
      <c r="C2" s="356"/>
      <c r="D2" s="356"/>
      <c r="E2" s="356"/>
      <c r="F2" s="356"/>
      <c r="G2" s="356"/>
      <c r="H2" s="356"/>
      <c r="I2" s="356"/>
      <c r="J2" s="356"/>
      <c r="K2" s="357"/>
      <c r="L2" s="54"/>
      <c r="M2" s="54"/>
      <c r="N2" s="54"/>
      <c r="O2" s="54"/>
      <c r="P2" s="54"/>
    </row>
    <row r="3" spans="1:16" s="55" customFormat="1" ht="18" thickBot="1" x14ac:dyDescent="0.4">
      <c r="A3" s="54"/>
      <c r="B3" s="355" t="s">
        <v>198</v>
      </c>
      <c r="C3" s="356"/>
      <c r="D3" s="356"/>
      <c r="E3" s="356"/>
      <c r="F3" s="356"/>
      <c r="G3" s="356"/>
      <c r="H3" s="356"/>
      <c r="I3" s="356"/>
      <c r="J3" s="356"/>
      <c r="K3" s="357"/>
      <c r="L3" s="54"/>
      <c r="M3" s="54"/>
      <c r="N3" s="54"/>
      <c r="O3" s="54"/>
      <c r="P3" s="54"/>
    </row>
    <row r="4" spans="1:16" ht="16" thickBot="1" x14ac:dyDescent="0.4">
      <c r="A4" s="53"/>
      <c r="B4" s="358" t="s">
        <v>26</v>
      </c>
      <c r="C4" s="359"/>
      <c r="D4" s="359"/>
      <c r="E4" s="359"/>
      <c r="F4" s="359"/>
      <c r="G4" s="359"/>
      <c r="H4" s="359"/>
      <c r="I4" s="359"/>
      <c r="J4" s="360"/>
      <c r="K4" s="56" t="s">
        <v>27</v>
      </c>
      <c r="L4" s="53"/>
      <c r="M4" s="53"/>
      <c r="N4" s="53"/>
      <c r="O4" s="53"/>
      <c r="P4" s="53"/>
    </row>
    <row r="5" spans="1:16" ht="16" thickBot="1" x14ac:dyDescent="0.4">
      <c r="A5" s="53"/>
      <c r="B5" s="57">
        <v>1</v>
      </c>
      <c r="C5" s="316" t="s">
        <v>28</v>
      </c>
      <c r="D5" s="58"/>
      <c r="E5" s="58"/>
      <c r="F5" s="58"/>
      <c r="G5" s="58"/>
      <c r="H5" s="58"/>
      <c r="I5" s="58"/>
      <c r="J5" s="58"/>
      <c r="K5" s="59"/>
      <c r="L5" s="53"/>
      <c r="M5" s="53"/>
      <c r="N5" s="53"/>
      <c r="O5" s="53"/>
      <c r="P5" s="53"/>
    </row>
    <row r="6" spans="1:16" ht="15.5" x14ac:dyDescent="0.35">
      <c r="A6" s="53"/>
      <c r="B6" s="60"/>
      <c r="C6" s="314" t="s">
        <v>122</v>
      </c>
      <c r="D6" s="277"/>
      <c r="E6" s="62" t="s">
        <v>29</v>
      </c>
      <c r="F6" s="277"/>
      <c r="G6" s="333" t="s">
        <v>30</v>
      </c>
      <c r="H6" s="277"/>
      <c r="I6" s="62" t="s">
        <v>31</v>
      </c>
      <c r="J6" s="63">
        <f t="shared" ref="J6:J14" si="0">D6*F6*H6</f>
        <v>0</v>
      </c>
      <c r="K6" s="59"/>
      <c r="L6" s="53"/>
      <c r="M6" s="90"/>
      <c r="N6" s="53"/>
      <c r="O6" s="53"/>
      <c r="P6" s="53"/>
    </row>
    <row r="7" spans="1:16" ht="15.5" x14ac:dyDescent="0.35">
      <c r="A7" s="53"/>
      <c r="B7" s="60"/>
      <c r="C7" s="315" t="s">
        <v>129</v>
      </c>
      <c r="D7" s="278"/>
      <c r="E7" s="65" t="s">
        <v>29</v>
      </c>
      <c r="F7" s="278"/>
      <c r="G7" s="334" t="s">
        <v>30</v>
      </c>
      <c r="H7" s="278"/>
      <c r="I7" s="65" t="s">
        <v>31</v>
      </c>
      <c r="J7" s="63">
        <f t="shared" si="0"/>
        <v>0</v>
      </c>
      <c r="K7" s="59"/>
      <c r="L7" s="53"/>
      <c r="M7" s="267" t="s">
        <v>175</v>
      </c>
      <c r="N7" s="53"/>
      <c r="O7" s="53"/>
      <c r="P7" s="53"/>
    </row>
    <row r="8" spans="1:16" ht="15.5" x14ac:dyDescent="0.35">
      <c r="A8" s="53"/>
      <c r="B8" s="60"/>
      <c r="C8" s="315" t="s">
        <v>129</v>
      </c>
      <c r="D8" s="278"/>
      <c r="E8" s="65" t="s">
        <v>29</v>
      </c>
      <c r="F8" s="278"/>
      <c r="G8" s="334" t="s">
        <v>30</v>
      </c>
      <c r="H8" s="278"/>
      <c r="I8" s="65" t="s">
        <v>31</v>
      </c>
      <c r="J8" s="63">
        <f t="shared" si="0"/>
        <v>0</v>
      </c>
      <c r="K8" s="59"/>
      <c r="L8" s="53"/>
      <c r="M8" s="267"/>
      <c r="N8" s="53"/>
      <c r="O8" s="53"/>
      <c r="P8" s="53"/>
    </row>
    <row r="9" spans="1:16" ht="15.5" x14ac:dyDescent="0.35">
      <c r="A9" s="53"/>
      <c r="B9" s="60"/>
      <c r="C9" s="315" t="s">
        <v>129</v>
      </c>
      <c r="D9" s="278"/>
      <c r="E9" s="65" t="s">
        <v>29</v>
      </c>
      <c r="F9" s="278"/>
      <c r="G9" s="334" t="s">
        <v>30</v>
      </c>
      <c r="H9" s="278"/>
      <c r="I9" s="65" t="s">
        <v>31</v>
      </c>
      <c r="J9" s="63">
        <f t="shared" si="0"/>
        <v>0</v>
      </c>
      <c r="K9" s="59"/>
      <c r="L9" s="53"/>
      <c r="M9" s="267"/>
      <c r="N9" s="53"/>
      <c r="O9" s="53"/>
      <c r="P9" s="53"/>
    </row>
    <row r="10" spans="1:16" ht="15.5" x14ac:dyDescent="0.35">
      <c r="A10" s="53"/>
      <c r="B10" s="60"/>
      <c r="C10" s="315" t="s">
        <v>129</v>
      </c>
      <c r="D10" s="278"/>
      <c r="E10" s="65" t="s">
        <v>29</v>
      </c>
      <c r="F10" s="278"/>
      <c r="G10" s="334" t="s">
        <v>30</v>
      </c>
      <c r="H10" s="278"/>
      <c r="I10" s="65" t="s">
        <v>31</v>
      </c>
      <c r="J10" s="63">
        <f t="shared" si="0"/>
        <v>0</v>
      </c>
      <c r="K10" s="59"/>
      <c r="L10" s="53"/>
      <c r="M10" s="267"/>
      <c r="N10" s="53"/>
      <c r="O10" s="53"/>
      <c r="P10" s="53"/>
    </row>
    <row r="11" spans="1:16" ht="15.5" x14ac:dyDescent="0.35">
      <c r="A11" s="53"/>
      <c r="B11" s="60"/>
      <c r="C11" s="315" t="s">
        <v>129</v>
      </c>
      <c r="D11" s="278"/>
      <c r="E11" s="65" t="s">
        <v>29</v>
      </c>
      <c r="F11" s="278"/>
      <c r="G11" s="334" t="s">
        <v>30</v>
      </c>
      <c r="H11" s="278"/>
      <c r="I11" s="65" t="s">
        <v>31</v>
      </c>
      <c r="J11" s="63">
        <f t="shared" si="0"/>
        <v>0</v>
      </c>
      <c r="K11" s="59"/>
      <c r="L11" s="53"/>
      <c r="M11" s="267"/>
      <c r="N11" s="53"/>
      <c r="O11" s="53"/>
      <c r="P11" s="53"/>
    </row>
    <row r="12" spans="1:16" ht="15.5" x14ac:dyDescent="0.35">
      <c r="A12" s="53"/>
      <c r="B12" s="60"/>
      <c r="C12" s="315" t="s">
        <v>129</v>
      </c>
      <c r="D12" s="278"/>
      <c r="E12" s="65" t="s">
        <v>29</v>
      </c>
      <c r="F12" s="278"/>
      <c r="G12" s="334" t="s">
        <v>30</v>
      </c>
      <c r="H12" s="278"/>
      <c r="I12" s="65" t="s">
        <v>31</v>
      </c>
      <c r="J12" s="63">
        <f t="shared" si="0"/>
        <v>0</v>
      </c>
      <c r="K12" s="59"/>
      <c r="L12" s="53"/>
      <c r="M12" s="267"/>
      <c r="N12" s="53"/>
      <c r="O12" s="53"/>
      <c r="P12" s="53"/>
    </row>
    <row r="13" spans="1:16" ht="15.5" x14ac:dyDescent="0.35">
      <c r="A13" s="53"/>
      <c r="B13" s="60"/>
      <c r="C13" s="315" t="s">
        <v>123</v>
      </c>
      <c r="D13" s="278"/>
      <c r="E13" s="65" t="s">
        <v>29</v>
      </c>
      <c r="F13" s="278"/>
      <c r="G13" s="334" t="s">
        <v>30</v>
      </c>
      <c r="H13" s="278"/>
      <c r="I13" s="65" t="s">
        <v>31</v>
      </c>
      <c r="J13" s="63">
        <f t="shared" si="0"/>
        <v>0</v>
      </c>
      <c r="K13" s="59"/>
      <c r="L13" s="53"/>
      <c r="M13" s="267"/>
      <c r="N13" s="53"/>
      <c r="O13" s="53"/>
      <c r="P13" s="53"/>
    </row>
    <row r="14" spans="1:16" ht="15.5" x14ac:dyDescent="0.35">
      <c r="A14" s="53"/>
      <c r="B14" s="60"/>
      <c r="C14" s="315" t="s">
        <v>124</v>
      </c>
      <c r="D14" s="278"/>
      <c r="E14" s="65" t="s">
        <v>29</v>
      </c>
      <c r="F14" s="278"/>
      <c r="G14" s="334" t="s">
        <v>30</v>
      </c>
      <c r="H14" s="278"/>
      <c r="I14" s="65" t="s">
        <v>31</v>
      </c>
      <c r="J14" s="63">
        <f t="shared" si="0"/>
        <v>0</v>
      </c>
      <c r="K14" s="59"/>
      <c r="L14" s="53"/>
      <c r="M14" s="267"/>
      <c r="N14" s="53"/>
      <c r="O14" s="53"/>
      <c r="P14" s="53"/>
    </row>
    <row r="15" spans="1:16" x14ac:dyDescent="0.25">
      <c r="A15" s="53"/>
      <c r="B15" s="60"/>
      <c r="C15" s="66"/>
      <c r="D15" s="67" t="s">
        <v>125</v>
      </c>
      <c r="E15" s="62"/>
      <c r="F15" s="62"/>
      <c r="G15" s="62"/>
      <c r="H15" s="62"/>
      <c r="I15" s="62"/>
      <c r="J15" s="63">
        <f>ROUND(SUM(J6:J14),0)</f>
        <v>0</v>
      </c>
      <c r="K15" s="59"/>
      <c r="L15" s="53"/>
      <c r="M15" s="267"/>
      <c r="N15" s="53"/>
      <c r="O15" s="53"/>
      <c r="P15" s="53"/>
    </row>
    <row r="16" spans="1:16" x14ac:dyDescent="0.25">
      <c r="A16" s="53"/>
      <c r="B16" s="60"/>
      <c r="C16" s="66"/>
      <c r="D16" s="69" t="s">
        <v>126</v>
      </c>
      <c r="E16" s="65"/>
      <c r="F16" s="65"/>
      <c r="G16" s="65"/>
      <c r="H16" s="70">
        <v>0.05</v>
      </c>
      <c r="I16" s="65"/>
      <c r="J16" s="63">
        <f>ROUND(J15*H16,0)</f>
        <v>0</v>
      </c>
      <c r="K16" s="59"/>
      <c r="L16" s="53"/>
      <c r="M16" s="267"/>
      <c r="N16" s="53"/>
      <c r="O16" s="53"/>
      <c r="P16" s="53"/>
    </row>
    <row r="17" spans="1:16" ht="13" thickBot="1" x14ac:dyDescent="0.3">
      <c r="A17" s="53"/>
      <c r="B17" s="60"/>
      <c r="C17" s="66"/>
      <c r="D17" s="69" t="s">
        <v>127</v>
      </c>
      <c r="E17" s="65"/>
      <c r="F17" s="65"/>
      <c r="G17" s="65"/>
      <c r="H17" s="65"/>
      <c r="I17" s="65"/>
      <c r="J17" s="68">
        <f>ROUND(J15-J16,0)</f>
        <v>0</v>
      </c>
      <c r="K17" s="71">
        <f>IF(J17&gt;0,J17/$J$42,0)</f>
        <v>0</v>
      </c>
      <c r="L17" s="53"/>
      <c r="M17" s="267"/>
      <c r="N17" s="53"/>
      <c r="O17" s="53"/>
      <c r="P17" s="53"/>
    </row>
    <row r="18" spans="1:16" ht="16" thickBot="1" x14ac:dyDescent="0.4">
      <c r="A18" s="53"/>
      <c r="B18" s="72">
        <v>2</v>
      </c>
      <c r="C18" s="317" t="s">
        <v>128</v>
      </c>
      <c r="D18" s="73"/>
      <c r="E18" s="73"/>
      <c r="F18" s="73"/>
      <c r="G18" s="73"/>
      <c r="H18" s="73"/>
      <c r="I18" s="73"/>
      <c r="J18" s="73"/>
      <c r="K18" s="74"/>
      <c r="L18" s="53"/>
      <c r="M18" s="267"/>
      <c r="N18" s="53"/>
      <c r="O18" s="53"/>
      <c r="P18" s="53"/>
    </row>
    <row r="19" spans="1:16" ht="15.5" x14ac:dyDescent="0.35">
      <c r="A19" s="53"/>
      <c r="B19" s="60"/>
      <c r="C19" s="314" t="s">
        <v>122</v>
      </c>
      <c r="D19" s="277"/>
      <c r="E19" s="62" t="s">
        <v>29</v>
      </c>
      <c r="F19" s="277"/>
      <c r="G19" s="333" t="s">
        <v>30</v>
      </c>
      <c r="H19" s="277"/>
      <c r="I19" s="62" t="s">
        <v>31</v>
      </c>
      <c r="J19" s="68">
        <f t="shared" ref="J19:J25" si="1">D19*F19*H19</f>
        <v>0</v>
      </c>
      <c r="K19" s="59"/>
      <c r="L19" s="53"/>
      <c r="M19" s="90"/>
      <c r="N19" s="53"/>
      <c r="O19" s="53"/>
      <c r="P19" s="53"/>
    </row>
    <row r="20" spans="1:16" ht="15.5" x14ac:dyDescent="0.35">
      <c r="A20" s="53"/>
      <c r="B20" s="60"/>
      <c r="C20" s="315" t="s">
        <v>129</v>
      </c>
      <c r="D20" s="278"/>
      <c r="E20" s="65" t="s">
        <v>29</v>
      </c>
      <c r="F20" s="278"/>
      <c r="G20" s="334" t="s">
        <v>30</v>
      </c>
      <c r="H20" s="278"/>
      <c r="I20" s="65" t="s">
        <v>31</v>
      </c>
      <c r="J20" s="68">
        <f t="shared" si="1"/>
        <v>0</v>
      </c>
      <c r="K20" s="59"/>
      <c r="L20" s="53"/>
      <c r="M20" s="53"/>
      <c r="N20" s="53"/>
      <c r="O20" s="53"/>
      <c r="P20" s="53"/>
    </row>
    <row r="21" spans="1:16" ht="15.5" x14ac:dyDescent="0.35">
      <c r="A21" s="53"/>
      <c r="B21" s="60"/>
      <c r="C21" s="315" t="s">
        <v>129</v>
      </c>
      <c r="D21" s="278"/>
      <c r="E21" s="65" t="s">
        <v>29</v>
      </c>
      <c r="F21" s="278"/>
      <c r="G21" s="334" t="s">
        <v>30</v>
      </c>
      <c r="H21" s="278"/>
      <c r="I21" s="65" t="s">
        <v>31</v>
      </c>
      <c r="J21" s="68">
        <f t="shared" si="1"/>
        <v>0</v>
      </c>
      <c r="K21" s="59"/>
      <c r="L21" s="53"/>
      <c r="M21" s="53"/>
      <c r="N21" s="53"/>
      <c r="O21" s="53"/>
      <c r="P21" s="53"/>
    </row>
    <row r="22" spans="1:16" ht="15.5" x14ac:dyDescent="0.35">
      <c r="A22" s="53"/>
      <c r="B22" s="60"/>
      <c r="C22" s="315" t="s">
        <v>129</v>
      </c>
      <c r="D22" s="277"/>
      <c r="E22" s="65" t="s">
        <v>29</v>
      </c>
      <c r="F22" s="277"/>
      <c r="G22" s="334" t="s">
        <v>30</v>
      </c>
      <c r="H22" s="277"/>
      <c r="I22" s="65" t="s">
        <v>31</v>
      </c>
      <c r="J22" s="68">
        <f t="shared" si="1"/>
        <v>0</v>
      </c>
      <c r="K22" s="59"/>
      <c r="L22" s="53"/>
      <c r="M22" s="53"/>
      <c r="N22" s="53"/>
      <c r="O22" s="53"/>
      <c r="P22" s="53"/>
    </row>
    <row r="23" spans="1:16" ht="15.5" x14ac:dyDescent="0.35">
      <c r="A23" s="53"/>
      <c r="B23" s="60"/>
      <c r="C23" s="315" t="s">
        <v>129</v>
      </c>
      <c r="D23" s="277"/>
      <c r="E23" s="65" t="s">
        <v>29</v>
      </c>
      <c r="F23" s="277"/>
      <c r="G23" s="334" t="s">
        <v>30</v>
      </c>
      <c r="H23" s="277"/>
      <c r="I23" s="65" t="s">
        <v>31</v>
      </c>
      <c r="J23" s="68">
        <f t="shared" si="1"/>
        <v>0</v>
      </c>
      <c r="K23" s="59"/>
      <c r="L23" s="53"/>
      <c r="M23" s="53"/>
      <c r="N23" s="53"/>
      <c r="O23" s="53"/>
      <c r="P23" s="53"/>
    </row>
    <row r="24" spans="1:16" ht="15.5" x14ac:dyDescent="0.35">
      <c r="A24" s="53"/>
      <c r="B24" s="60"/>
      <c r="C24" s="315" t="s">
        <v>129</v>
      </c>
      <c r="D24" s="277"/>
      <c r="E24" s="65" t="s">
        <v>29</v>
      </c>
      <c r="F24" s="277"/>
      <c r="G24" s="334" t="s">
        <v>30</v>
      </c>
      <c r="H24" s="277"/>
      <c r="I24" s="65" t="s">
        <v>31</v>
      </c>
      <c r="J24" s="68">
        <f t="shared" si="1"/>
        <v>0</v>
      </c>
      <c r="K24" s="59"/>
      <c r="L24" s="53"/>
      <c r="M24" s="53"/>
      <c r="N24" s="53"/>
      <c r="O24" s="53"/>
      <c r="P24" s="53"/>
    </row>
    <row r="25" spans="1:16" ht="15.5" x14ac:dyDescent="0.35">
      <c r="A25" s="53"/>
      <c r="B25" s="60"/>
      <c r="C25" s="315" t="s">
        <v>129</v>
      </c>
      <c r="D25" s="277"/>
      <c r="E25" s="65" t="s">
        <v>29</v>
      </c>
      <c r="F25" s="277"/>
      <c r="G25" s="334" t="s">
        <v>30</v>
      </c>
      <c r="H25" s="277"/>
      <c r="I25" s="65" t="s">
        <v>31</v>
      </c>
      <c r="J25" s="68">
        <f t="shared" si="1"/>
        <v>0</v>
      </c>
      <c r="K25" s="59"/>
      <c r="L25" s="53"/>
      <c r="M25" s="53"/>
      <c r="N25" s="53"/>
      <c r="O25" s="53"/>
      <c r="P25" s="53"/>
    </row>
    <row r="26" spans="1:16" x14ac:dyDescent="0.25">
      <c r="A26" s="53"/>
      <c r="B26" s="60"/>
      <c r="C26" s="66"/>
      <c r="D26" s="67" t="s">
        <v>125</v>
      </c>
      <c r="E26" s="62"/>
      <c r="F26" s="62"/>
      <c r="G26" s="62"/>
      <c r="H26" s="62"/>
      <c r="I26" s="62"/>
      <c r="J26" s="63">
        <f>ROUND(SUM(J19:J25),0)</f>
        <v>0</v>
      </c>
      <c r="K26" s="59"/>
      <c r="L26" s="53"/>
      <c r="M26" s="53"/>
      <c r="N26" s="53"/>
      <c r="O26" s="53"/>
      <c r="P26" s="53"/>
    </row>
    <row r="27" spans="1:16" x14ac:dyDescent="0.25">
      <c r="A27" s="53"/>
      <c r="B27" s="60"/>
      <c r="C27" s="66"/>
      <c r="D27" s="69" t="s">
        <v>126</v>
      </c>
      <c r="E27" s="65"/>
      <c r="F27" s="65"/>
      <c r="G27" s="65"/>
      <c r="H27" s="296">
        <v>0.05</v>
      </c>
      <c r="I27" s="65"/>
      <c r="J27" s="68">
        <f>ROUND(J26*H27,0)</f>
        <v>0</v>
      </c>
      <c r="K27" s="59"/>
      <c r="L27" s="53"/>
      <c r="M27" s="53"/>
      <c r="N27" s="53"/>
      <c r="O27" s="53"/>
      <c r="P27" s="53"/>
    </row>
    <row r="28" spans="1:16" ht="13" thickBot="1" x14ac:dyDescent="0.3">
      <c r="A28" s="53"/>
      <c r="B28" s="60"/>
      <c r="C28" s="66"/>
      <c r="D28" s="69" t="s">
        <v>127</v>
      </c>
      <c r="E28" s="65"/>
      <c r="F28" s="65"/>
      <c r="G28" s="65"/>
      <c r="H28" s="65"/>
      <c r="I28" s="65"/>
      <c r="J28" s="68">
        <f>ROUND(J26-J27,0)</f>
        <v>0</v>
      </c>
      <c r="K28" s="71">
        <f>IF(J28&gt;0,J28/$J$42,0)</f>
        <v>0</v>
      </c>
      <c r="L28" s="53"/>
      <c r="M28" s="53"/>
      <c r="N28" s="53"/>
      <c r="O28" s="53"/>
      <c r="P28" s="53"/>
    </row>
    <row r="29" spans="1:16" ht="16" thickBot="1" x14ac:dyDescent="0.4">
      <c r="A29" s="53"/>
      <c r="B29" s="318">
        <v>3</v>
      </c>
      <c r="C29" s="317" t="s">
        <v>33</v>
      </c>
      <c r="D29" s="73"/>
      <c r="E29" s="73"/>
      <c r="F29" s="73"/>
      <c r="G29" s="73"/>
      <c r="H29" s="73"/>
      <c r="I29" s="73"/>
      <c r="J29" s="73"/>
      <c r="K29" s="74"/>
      <c r="L29" s="53"/>
      <c r="M29" s="53"/>
      <c r="N29" s="53"/>
      <c r="O29" s="53"/>
      <c r="P29" s="53"/>
    </row>
    <row r="30" spans="1:16" ht="15.5" x14ac:dyDescent="0.35">
      <c r="A30" s="53"/>
      <c r="B30" s="319"/>
      <c r="C30" s="314" t="s">
        <v>34</v>
      </c>
      <c r="D30" s="277"/>
      <c r="F30" s="277"/>
      <c r="G30" s="333" t="s">
        <v>30</v>
      </c>
      <c r="H30" s="277"/>
      <c r="I30" s="62" t="s">
        <v>31</v>
      </c>
      <c r="J30" s="68">
        <f>D30*F30*H30</f>
        <v>0</v>
      </c>
      <c r="K30" s="59"/>
      <c r="L30" s="53"/>
      <c r="M30" s="53"/>
      <c r="N30" s="53"/>
      <c r="O30" s="53"/>
      <c r="P30" s="53"/>
    </row>
    <row r="31" spans="1:16" ht="15.5" x14ac:dyDescent="0.35">
      <c r="A31" s="53"/>
      <c r="B31" s="60"/>
      <c r="C31" s="66"/>
      <c r="D31" s="277"/>
      <c r="F31" s="277"/>
      <c r="G31" s="333" t="s">
        <v>30</v>
      </c>
      <c r="H31" s="277"/>
      <c r="I31" s="62" t="s">
        <v>31</v>
      </c>
      <c r="J31" s="68">
        <f>D31*F31*H31</f>
        <v>0</v>
      </c>
      <c r="K31" s="59"/>
      <c r="L31" s="53"/>
      <c r="M31" s="53"/>
      <c r="N31" s="53"/>
      <c r="O31" s="53"/>
      <c r="P31" s="53"/>
    </row>
    <row r="32" spans="1:16" ht="15.5" x14ac:dyDescent="0.35">
      <c r="A32" s="53"/>
      <c r="B32" s="60"/>
      <c r="C32" s="66"/>
      <c r="D32" s="277"/>
      <c r="F32" s="277"/>
      <c r="G32" s="333" t="s">
        <v>30</v>
      </c>
      <c r="H32" s="277"/>
      <c r="I32" s="62" t="s">
        <v>31</v>
      </c>
      <c r="J32" s="68">
        <f>D32*F32*H32</f>
        <v>0</v>
      </c>
      <c r="K32" s="59"/>
      <c r="L32" s="53"/>
      <c r="M32" s="53"/>
      <c r="N32" s="53"/>
      <c r="O32" s="53"/>
      <c r="P32" s="53"/>
    </row>
    <row r="33" spans="1:16" x14ac:dyDescent="0.25">
      <c r="A33" s="53"/>
      <c r="B33" s="60"/>
      <c r="C33" s="66"/>
      <c r="D33" s="69" t="s">
        <v>130</v>
      </c>
      <c r="E33" s="65"/>
      <c r="F33" s="65"/>
      <c r="G33" s="65"/>
      <c r="H33" s="75">
        <v>0.05</v>
      </c>
      <c r="I33" s="65"/>
      <c r="J33" s="68">
        <f>ROUND((J30+J31+J32)*H33,0)</f>
        <v>0</v>
      </c>
      <c r="K33" s="59"/>
      <c r="L33" s="53"/>
      <c r="M33" s="53"/>
      <c r="N33" s="53"/>
      <c r="O33" s="53"/>
      <c r="P33" s="53"/>
    </row>
    <row r="34" spans="1:16" ht="13" thickBot="1" x14ac:dyDescent="0.3">
      <c r="A34" s="53"/>
      <c r="B34" s="60"/>
      <c r="C34" s="66"/>
      <c r="D34" s="69" t="s">
        <v>35</v>
      </c>
      <c r="E34" s="65"/>
      <c r="F34" s="65"/>
      <c r="G34" s="65"/>
      <c r="H34" s="65"/>
      <c r="I34" s="65"/>
      <c r="J34" s="68">
        <f>ROUND(J30+J31+J32-J33,0)</f>
        <v>0</v>
      </c>
      <c r="K34" s="71">
        <f>IF(J34&gt;0,J34/$J$42,0)</f>
        <v>0</v>
      </c>
      <c r="L34" s="53"/>
      <c r="M34" s="53"/>
      <c r="N34" s="53"/>
      <c r="O34" s="53"/>
      <c r="P34" s="53"/>
    </row>
    <row r="35" spans="1:16" ht="16" thickBot="1" x14ac:dyDescent="0.4">
      <c r="A35" s="53"/>
      <c r="B35" s="318">
        <v>4</v>
      </c>
      <c r="C35" s="317" t="s">
        <v>36</v>
      </c>
      <c r="D35" s="73"/>
      <c r="E35" s="73"/>
      <c r="F35" s="73"/>
      <c r="G35" s="73"/>
      <c r="H35" s="73"/>
      <c r="I35" s="73"/>
      <c r="J35" s="73"/>
      <c r="K35" s="74"/>
      <c r="L35" s="53"/>
      <c r="M35" s="53"/>
      <c r="N35" s="53"/>
      <c r="O35" s="53"/>
      <c r="P35" s="53"/>
    </row>
    <row r="36" spans="1:16" ht="15.5" x14ac:dyDescent="0.35">
      <c r="A36" s="53"/>
      <c r="B36" s="60"/>
      <c r="C36" s="61"/>
      <c r="D36" s="277"/>
      <c r="E36" s="62" t="s">
        <v>29</v>
      </c>
      <c r="F36" s="277"/>
      <c r="G36" s="314" t="s">
        <v>30</v>
      </c>
      <c r="H36" s="277"/>
      <c r="I36" s="61"/>
      <c r="J36" s="297">
        <f>D36*F36*H36</f>
        <v>0</v>
      </c>
      <c r="K36" s="59"/>
      <c r="L36" s="53"/>
      <c r="M36" s="53"/>
      <c r="N36" s="53"/>
      <c r="O36" s="53"/>
      <c r="P36" s="53"/>
    </row>
    <row r="37" spans="1:16" ht="15.5" x14ac:dyDescent="0.35">
      <c r="A37" s="53"/>
      <c r="B37" s="60"/>
      <c r="C37" s="64"/>
      <c r="D37" s="278"/>
      <c r="E37" s="62" t="s">
        <v>29</v>
      </c>
      <c r="F37" s="278"/>
      <c r="G37" s="314" t="s">
        <v>30</v>
      </c>
      <c r="H37" s="278"/>
      <c r="I37" s="64"/>
      <c r="J37" s="297">
        <f t="shared" ref="J37:J40" si="2">D37*F37*H37</f>
        <v>0</v>
      </c>
      <c r="K37" s="59"/>
      <c r="L37" s="53"/>
      <c r="M37" s="53"/>
      <c r="N37" s="53"/>
      <c r="O37" s="53"/>
      <c r="P37" s="53"/>
    </row>
    <row r="38" spans="1:16" ht="15.5" x14ac:dyDescent="0.35">
      <c r="A38" s="53"/>
      <c r="B38" s="60"/>
      <c r="C38" s="64"/>
      <c r="D38" s="278"/>
      <c r="E38" s="62" t="s">
        <v>29</v>
      </c>
      <c r="F38" s="278"/>
      <c r="G38" s="314" t="s">
        <v>30</v>
      </c>
      <c r="H38" s="278"/>
      <c r="I38" s="64"/>
      <c r="J38" s="297">
        <f t="shared" si="2"/>
        <v>0</v>
      </c>
      <c r="K38" s="59"/>
      <c r="L38" s="53"/>
      <c r="M38" s="53"/>
      <c r="N38" s="53"/>
      <c r="O38" s="53"/>
      <c r="P38" s="53"/>
    </row>
    <row r="39" spans="1:16" ht="15.5" x14ac:dyDescent="0.35">
      <c r="A39" s="53"/>
      <c r="B39" s="60"/>
      <c r="C39" s="64"/>
      <c r="D39" s="278"/>
      <c r="E39" s="62" t="s">
        <v>29</v>
      </c>
      <c r="F39" s="278"/>
      <c r="G39" s="314" t="s">
        <v>30</v>
      </c>
      <c r="H39" s="278"/>
      <c r="I39" s="64"/>
      <c r="J39" s="297">
        <f t="shared" si="2"/>
        <v>0</v>
      </c>
      <c r="K39" s="59"/>
      <c r="L39" s="53"/>
      <c r="M39" s="53"/>
      <c r="N39" s="53"/>
      <c r="O39" s="53"/>
      <c r="P39" s="53"/>
    </row>
    <row r="40" spans="1:16" ht="15.5" x14ac:dyDescent="0.35">
      <c r="A40" s="53"/>
      <c r="B40" s="60"/>
      <c r="C40" s="64"/>
      <c r="D40" s="278"/>
      <c r="E40" s="62" t="s">
        <v>29</v>
      </c>
      <c r="F40" s="278"/>
      <c r="G40" s="314" t="s">
        <v>30</v>
      </c>
      <c r="H40" s="278"/>
      <c r="I40" s="64"/>
      <c r="J40" s="297">
        <f t="shared" si="2"/>
        <v>0</v>
      </c>
      <c r="K40" s="59"/>
      <c r="L40" s="53"/>
      <c r="M40" s="53"/>
      <c r="N40" s="53"/>
      <c r="O40" s="53"/>
      <c r="P40" s="53"/>
    </row>
    <row r="41" spans="1:16" ht="16" thickBot="1" x14ac:dyDescent="0.4">
      <c r="A41" s="53"/>
      <c r="B41" s="60"/>
      <c r="C41" s="332" t="s">
        <v>131</v>
      </c>
      <c r="D41" s="76"/>
      <c r="E41" s="76"/>
      <c r="F41" s="76"/>
      <c r="G41" s="76"/>
      <c r="H41" s="76"/>
      <c r="I41" s="76"/>
      <c r="J41" s="298">
        <f>ROUND(SUM(J36:J40),0)</f>
        <v>0</v>
      </c>
      <c r="K41" s="71">
        <f>IF(J41&gt;0,J41/$J$42,0)</f>
        <v>0</v>
      </c>
      <c r="L41" s="53"/>
      <c r="M41" s="53"/>
      <c r="N41" s="53"/>
      <c r="O41" s="53"/>
      <c r="P41" s="53"/>
    </row>
    <row r="42" spans="1:16" ht="13.5" thickBot="1" x14ac:dyDescent="0.35">
      <c r="A42" s="53"/>
      <c r="B42" s="77" t="s">
        <v>37</v>
      </c>
      <c r="C42" s="73"/>
      <c r="D42" s="73"/>
      <c r="E42" s="73"/>
      <c r="F42" s="73"/>
      <c r="G42" s="73"/>
      <c r="H42" s="73"/>
      <c r="I42" s="73"/>
      <c r="J42" s="78">
        <f>ROUND(J17+J28+J34+J41,0)</f>
        <v>0</v>
      </c>
      <c r="K42" s="79">
        <f>IF(J42&gt;0,J42/$J$42,0)</f>
        <v>0</v>
      </c>
      <c r="L42" s="53"/>
      <c r="M42" s="53"/>
      <c r="N42" s="53"/>
      <c r="O42" s="53"/>
      <c r="P42" s="53"/>
    </row>
    <row r="43" spans="1:16" ht="8.5" customHeight="1" thickBot="1" x14ac:dyDescent="0.3">
      <c r="A43" s="53"/>
      <c r="B43" s="60"/>
      <c r="C43" s="53"/>
      <c r="D43" s="53"/>
      <c r="E43" s="53"/>
      <c r="F43" s="53"/>
      <c r="G43" s="53"/>
      <c r="H43" s="53"/>
      <c r="I43" s="53"/>
      <c r="J43" s="53"/>
      <c r="K43" s="80"/>
      <c r="L43" s="361" t="s">
        <v>74</v>
      </c>
      <c r="M43" s="53"/>
      <c r="N43" s="53"/>
      <c r="O43" s="53"/>
      <c r="P43" s="53"/>
    </row>
    <row r="44" spans="1:16" ht="13.5" thickBot="1" x14ac:dyDescent="0.35">
      <c r="A44" s="53"/>
      <c r="B44" s="362" t="s">
        <v>38</v>
      </c>
      <c r="C44" s="363"/>
      <c r="D44" s="363"/>
      <c r="E44" s="363"/>
      <c r="F44" s="363"/>
      <c r="G44" s="363"/>
      <c r="H44" s="363"/>
      <c r="I44" s="363"/>
      <c r="J44" s="363"/>
      <c r="K44" s="74"/>
      <c r="L44" s="361"/>
      <c r="M44" s="53"/>
      <c r="N44" s="53"/>
      <c r="O44" s="53"/>
      <c r="P44" s="53"/>
    </row>
    <row r="45" spans="1:16" ht="15.5" x14ac:dyDescent="0.35">
      <c r="A45" s="53"/>
      <c r="B45" s="320">
        <v>1</v>
      </c>
      <c r="C45" s="321" t="s">
        <v>39</v>
      </c>
      <c r="D45" s="322"/>
      <c r="E45" s="322"/>
      <c r="F45" s="322"/>
      <c r="G45" s="81"/>
      <c r="H45" s="81"/>
      <c r="I45" s="82"/>
      <c r="J45" s="280"/>
      <c r="K45" s="59"/>
      <c r="L45" s="83">
        <f>'Exhibit B-4 7 Yr OpBud'!D28-'Exhibit B-4 7 Yr OpBud'!D17-'Exhibit B-4 7 Yr OpBud'!D25</f>
        <v>0</v>
      </c>
      <c r="M45" s="53"/>
      <c r="N45" s="53"/>
      <c r="O45" s="53"/>
      <c r="P45" s="53"/>
    </row>
    <row r="46" spans="1:16" ht="15.5" x14ac:dyDescent="0.35">
      <c r="A46" s="53"/>
      <c r="B46" s="323">
        <v>2</v>
      </c>
      <c r="C46" s="324" t="s">
        <v>178</v>
      </c>
      <c r="D46" s="325"/>
      <c r="E46" s="325"/>
      <c r="F46" s="325"/>
      <c r="G46" s="84"/>
      <c r="H46" s="84"/>
      <c r="I46" s="85"/>
      <c r="J46" s="281"/>
      <c r="K46" s="59"/>
      <c r="L46" s="83">
        <f>'Exhibit B-4 7 Yr OpBud'!D29</f>
        <v>0</v>
      </c>
      <c r="M46" s="53"/>
      <c r="N46" s="53"/>
      <c r="O46" s="53"/>
      <c r="P46" s="53"/>
    </row>
    <row r="47" spans="1:16" ht="15.5" x14ac:dyDescent="0.35">
      <c r="A47" s="53"/>
      <c r="B47" s="323">
        <v>3</v>
      </c>
      <c r="C47" s="324" t="s">
        <v>132</v>
      </c>
      <c r="D47" s="325"/>
      <c r="E47" s="325"/>
      <c r="F47" s="325"/>
      <c r="G47" s="84"/>
      <c r="H47" s="84"/>
      <c r="I47" s="85"/>
      <c r="J47" s="281"/>
      <c r="K47" s="59"/>
      <c r="L47" s="83">
        <f>'Exhibit B-4 7 Yr OpBud'!D30</f>
        <v>0</v>
      </c>
      <c r="M47" s="53"/>
      <c r="N47" s="53"/>
      <c r="O47" s="53"/>
      <c r="P47" s="53"/>
    </row>
    <row r="48" spans="1:16" ht="15.5" x14ac:dyDescent="0.35">
      <c r="A48" s="53"/>
      <c r="B48" s="323">
        <v>4</v>
      </c>
      <c r="C48" s="324" t="s">
        <v>40</v>
      </c>
      <c r="D48" s="325"/>
      <c r="E48" s="325"/>
      <c r="F48" s="325"/>
      <c r="G48" s="84"/>
      <c r="H48" s="84"/>
      <c r="I48" s="85"/>
      <c r="J48" s="281"/>
      <c r="K48" s="59"/>
      <c r="L48" s="83">
        <f>'Exhibit B-4 7 Yr OpBud'!D17</f>
        <v>0</v>
      </c>
      <c r="M48" s="53"/>
      <c r="N48" s="53"/>
      <c r="O48" s="53"/>
      <c r="P48" s="53"/>
    </row>
    <row r="49" spans="1:16" ht="15.5" x14ac:dyDescent="0.35">
      <c r="A49" s="53"/>
      <c r="B49" s="323">
        <v>5</v>
      </c>
      <c r="C49" s="324" t="s">
        <v>32</v>
      </c>
      <c r="D49" s="325"/>
      <c r="E49" s="325"/>
      <c r="F49" s="325"/>
      <c r="G49" s="84"/>
      <c r="H49" s="84"/>
      <c r="I49" s="85"/>
      <c r="J49" s="281"/>
      <c r="K49" s="59"/>
      <c r="L49" s="83">
        <f>'Exhibit B-4 7 Yr OpBud'!D25</f>
        <v>0</v>
      </c>
      <c r="M49" s="53"/>
      <c r="N49" s="53"/>
      <c r="O49" s="53"/>
      <c r="P49" s="53"/>
    </row>
    <row r="50" spans="1:16" ht="15.5" x14ac:dyDescent="0.35">
      <c r="A50" s="53"/>
      <c r="B50" s="319">
        <v>6</v>
      </c>
      <c r="C50" s="326" t="s">
        <v>133</v>
      </c>
      <c r="D50" s="327"/>
      <c r="E50" s="327"/>
      <c r="F50" s="327"/>
      <c r="G50" s="53"/>
      <c r="H50" s="53"/>
      <c r="I50" s="53"/>
      <c r="J50" s="68">
        <f>ROUND(SUM(J45:J49),0)</f>
        <v>0</v>
      </c>
      <c r="K50" s="71">
        <f>IF(J50&gt;0,J50/$J$55,0)</f>
        <v>0</v>
      </c>
      <c r="L50" s="83">
        <f>SUM(L45:L49)</f>
        <v>0</v>
      </c>
      <c r="M50" s="53"/>
      <c r="N50" s="53"/>
      <c r="O50" s="53"/>
      <c r="P50" s="53"/>
    </row>
    <row r="51" spans="1:16" ht="15.5" x14ac:dyDescent="0.35">
      <c r="A51" s="53"/>
      <c r="B51" s="323">
        <v>7</v>
      </c>
      <c r="C51" s="324" t="s">
        <v>134</v>
      </c>
      <c r="D51" s="325"/>
      <c r="E51" s="325"/>
      <c r="F51" s="325"/>
      <c r="G51" s="84"/>
      <c r="H51" s="84"/>
      <c r="I51" s="85"/>
      <c r="J51" s="281"/>
      <c r="K51" s="74"/>
      <c r="L51" s="83">
        <f>'Exhibit B-4 7 Yr OpBud'!D39</f>
        <v>0</v>
      </c>
      <c r="M51" s="53"/>
      <c r="N51" s="53"/>
      <c r="O51" s="53"/>
      <c r="P51" s="53"/>
    </row>
    <row r="52" spans="1:16" ht="15.5" x14ac:dyDescent="0.35">
      <c r="A52" s="53"/>
      <c r="B52" s="323">
        <v>8</v>
      </c>
      <c r="C52" s="324" t="s">
        <v>41</v>
      </c>
      <c r="D52" s="325"/>
      <c r="E52" s="325"/>
      <c r="F52" s="325"/>
      <c r="G52" s="84"/>
      <c r="H52" s="84"/>
      <c r="I52" s="85"/>
      <c r="J52" s="281"/>
      <c r="K52" s="59"/>
      <c r="L52" s="83">
        <f>'Exhibit B-4 7 Yr OpBud'!D42</f>
        <v>0</v>
      </c>
      <c r="M52" s="53"/>
      <c r="N52" s="53"/>
      <c r="O52" s="53"/>
      <c r="P52" s="53"/>
    </row>
    <row r="53" spans="1:16" ht="15.5" x14ac:dyDescent="0.35">
      <c r="A53" s="53"/>
      <c r="B53" s="319">
        <v>9</v>
      </c>
      <c r="C53" s="328" t="s">
        <v>135</v>
      </c>
      <c r="D53" s="325"/>
      <c r="E53" s="325"/>
      <c r="F53" s="325"/>
      <c r="G53" s="84"/>
      <c r="H53" s="84"/>
      <c r="I53" s="85"/>
      <c r="J53" s="68">
        <f>ROUND(SUM(J51:J52),0)</f>
        <v>0</v>
      </c>
      <c r="K53" s="86">
        <f>IF(J53&gt;0,J53/$J$55,0)</f>
        <v>0</v>
      </c>
      <c r="L53" s="83">
        <f>SUM(L51:L52)</f>
        <v>0</v>
      </c>
      <c r="M53" s="53"/>
      <c r="N53" s="53"/>
      <c r="O53" s="53"/>
      <c r="P53" s="53"/>
    </row>
    <row r="54" spans="1:16" ht="16" thickBot="1" x14ac:dyDescent="0.4">
      <c r="A54" s="53"/>
      <c r="B54" s="319"/>
      <c r="C54" s="329"/>
      <c r="D54" s="327"/>
      <c r="E54" s="327"/>
      <c r="F54" s="327"/>
      <c r="G54" s="53"/>
      <c r="H54" s="53"/>
      <c r="I54" s="53"/>
      <c r="J54" s="53"/>
      <c r="K54" s="87"/>
      <c r="L54" s="83"/>
      <c r="M54" s="53"/>
      <c r="N54" s="53"/>
      <c r="O54" s="53"/>
      <c r="P54" s="53"/>
    </row>
    <row r="55" spans="1:16" ht="16" thickBot="1" x14ac:dyDescent="0.4">
      <c r="A55" s="53"/>
      <c r="B55" s="330" t="s">
        <v>136</v>
      </c>
      <c r="C55" s="73"/>
      <c r="D55" s="73"/>
      <c r="E55" s="73"/>
      <c r="F55" s="73"/>
      <c r="G55" s="73"/>
      <c r="H55" s="73"/>
      <c r="I55" s="73"/>
      <c r="J55" s="88">
        <f>ROUND(J50+J53,0)</f>
        <v>0</v>
      </c>
      <c r="K55" s="89">
        <f>IF(J55&gt;0,J55/$J$55,0)</f>
        <v>0</v>
      </c>
      <c r="L55" s="83">
        <f>L50+L53</f>
        <v>0</v>
      </c>
      <c r="M55" s="53"/>
      <c r="N55" s="53"/>
      <c r="O55" s="53"/>
      <c r="P55" s="53"/>
    </row>
    <row r="56" spans="1:16" ht="13" thickBot="1" x14ac:dyDescent="0.3">
      <c r="A56" s="53"/>
      <c r="B56" s="60"/>
      <c r="C56" s="53"/>
      <c r="D56" s="53"/>
      <c r="E56" s="53"/>
      <c r="F56" s="53"/>
      <c r="G56" s="53"/>
      <c r="H56" s="53"/>
      <c r="I56" s="53"/>
      <c r="J56" s="53"/>
      <c r="K56" s="80"/>
      <c r="L56" s="53"/>
      <c r="M56" s="53"/>
      <c r="N56" s="53"/>
      <c r="O56" s="53"/>
      <c r="P56" s="53"/>
    </row>
    <row r="57" spans="1:16" ht="16" thickBot="1" x14ac:dyDescent="0.4">
      <c r="A57" s="53"/>
      <c r="B57" s="358" t="s">
        <v>137</v>
      </c>
      <c r="C57" s="359"/>
      <c r="D57" s="359"/>
      <c r="E57" s="359"/>
      <c r="F57" s="359"/>
      <c r="G57" s="359"/>
      <c r="H57" s="359"/>
      <c r="I57" s="359"/>
      <c r="J57" s="360"/>
      <c r="K57" s="80"/>
      <c r="L57" s="53"/>
      <c r="M57" s="53"/>
      <c r="N57" s="53"/>
      <c r="O57" s="53"/>
      <c r="P57" s="53"/>
    </row>
    <row r="58" spans="1:16" ht="15.5" x14ac:dyDescent="0.35">
      <c r="A58" s="53"/>
      <c r="B58" s="60"/>
      <c r="C58" s="331" t="s">
        <v>138</v>
      </c>
      <c r="D58" s="53"/>
      <c r="E58" s="53"/>
      <c r="F58" s="53"/>
      <c r="G58" s="53"/>
      <c r="H58" s="53"/>
      <c r="I58" s="53"/>
      <c r="J58" s="91">
        <f>ROUND(J42-J55,0)</f>
        <v>0</v>
      </c>
      <c r="K58" s="80"/>
      <c r="L58" s="53"/>
      <c r="M58" s="53"/>
      <c r="N58" s="53"/>
      <c r="O58" s="53"/>
      <c r="P58" s="53"/>
    </row>
    <row r="59" spans="1:16" ht="13" thickBot="1" x14ac:dyDescent="0.3">
      <c r="A59" s="53"/>
      <c r="B59" s="92"/>
      <c r="C59" s="93"/>
      <c r="D59" s="93"/>
      <c r="E59" s="93"/>
      <c r="F59" s="93"/>
      <c r="G59" s="93"/>
      <c r="H59" s="93"/>
      <c r="I59" s="93"/>
      <c r="J59" s="93"/>
      <c r="K59" s="94"/>
      <c r="L59" s="53"/>
      <c r="M59" s="53"/>
      <c r="N59" s="53"/>
      <c r="O59" s="53"/>
      <c r="P59" s="53"/>
    </row>
    <row r="60" spans="1:16" x14ac:dyDescent="0.25">
      <c r="A60" s="53"/>
      <c r="B60" s="53"/>
      <c r="C60" s="53"/>
      <c r="D60" s="53"/>
      <c r="E60" s="53"/>
      <c r="F60" s="53"/>
      <c r="G60" s="53"/>
      <c r="H60" s="53"/>
      <c r="I60" s="53"/>
      <c r="J60" s="53"/>
      <c r="K60" s="53"/>
      <c r="L60" s="53"/>
      <c r="M60" s="53"/>
      <c r="N60" s="53"/>
      <c r="O60" s="53"/>
      <c r="P60" s="53"/>
    </row>
    <row r="61" spans="1:16" x14ac:dyDescent="0.25">
      <c r="A61" s="53"/>
      <c r="B61" s="53"/>
      <c r="C61" s="53"/>
      <c r="D61" s="53"/>
      <c r="E61" s="53"/>
      <c r="F61" s="53"/>
      <c r="G61" s="53"/>
      <c r="H61" s="53"/>
      <c r="I61" s="53"/>
      <c r="J61" s="53"/>
      <c r="K61" s="53"/>
      <c r="L61" s="53"/>
      <c r="M61" s="53"/>
      <c r="N61" s="53"/>
      <c r="O61" s="53"/>
      <c r="P61" s="53"/>
    </row>
    <row r="62" spans="1:16" x14ac:dyDescent="0.25">
      <c r="A62" s="53"/>
      <c r="B62" s="53"/>
      <c r="C62" s="53"/>
      <c r="D62" s="53"/>
      <c r="E62" s="53"/>
      <c r="F62" s="53"/>
      <c r="G62" s="53"/>
      <c r="H62" s="53"/>
      <c r="I62" s="53"/>
      <c r="J62" s="53"/>
      <c r="K62" s="53"/>
      <c r="L62" s="53"/>
      <c r="M62" s="53"/>
      <c r="N62" s="53"/>
      <c r="O62" s="53"/>
      <c r="P62" s="53"/>
    </row>
    <row r="63" spans="1:16" x14ac:dyDescent="0.25">
      <c r="A63" s="53"/>
      <c r="B63" s="53"/>
      <c r="C63" s="53"/>
      <c r="D63" s="53"/>
      <c r="E63" s="53"/>
      <c r="F63" s="53"/>
      <c r="G63" s="53"/>
      <c r="H63" s="53"/>
      <c r="I63" s="53"/>
      <c r="J63" s="53"/>
      <c r="K63" s="53"/>
      <c r="L63" s="53"/>
      <c r="M63" s="53"/>
      <c r="N63" s="53"/>
      <c r="O63" s="53"/>
      <c r="P63" s="53"/>
    </row>
    <row r="64" spans="1:16" x14ac:dyDescent="0.25">
      <c r="A64" s="53"/>
      <c r="B64" s="53"/>
      <c r="C64" s="53"/>
      <c r="D64" s="53"/>
      <c r="E64" s="53"/>
      <c r="F64" s="53"/>
      <c r="G64" s="53"/>
      <c r="H64" s="53"/>
      <c r="I64" s="53"/>
      <c r="J64" s="53"/>
      <c r="K64" s="53"/>
      <c r="L64" s="53"/>
      <c r="M64" s="53"/>
      <c r="N64" s="53"/>
      <c r="O64" s="53"/>
      <c r="P64" s="53"/>
    </row>
    <row r="65" spans="1:16" x14ac:dyDescent="0.25">
      <c r="A65" s="53"/>
      <c r="B65" s="53"/>
      <c r="C65" s="53"/>
      <c r="D65" s="53"/>
      <c r="E65" s="53"/>
      <c r="F65" s="53"/>
      <c r="G65" s="53"/>
      <c r="H65" s="53"/>
      <c r="I65" s="53"/>
      <c r="J65" s="53"/>
      <c r="K65" s="53"/>
      <c r="L65" s="53"/>
      <c r="M65" s="53"/>
      <c r="N65" s="53"/>
      <c r="O65" s="53"/>
      <c r="P65" s="53"/>
    </row>
    <row r="66" spans="1:16" x14ac:dyDescent="0.25">
      <c r="A66" s="53"/>
      <c r="B66" s="53"/>
      <c r="C66" s="53"/>
      <c r="D66" s="53"/>
      <c r="E66" s="53"/>
      <c r="F66" s="53"/>
      <c r="G66" s="53"/>
      <c r="H66" s="53"/>
      <c r="I66" s="53"/>
      <c r="J66" s="53"/>
      <c r="K66" s="53"/>
      <c r="L66" s="53"/>
      <c r="M66" s="53"/>
      <c r="N66" s="53"/>
      <c r="O66" s="53"/>
      <c r="P66" s="53"/>
    </row>
    <row r="67" spans="1:16" x14ac:dyDescent="0.25">
      <c r="A67" s="53"/>
      <c r="B67" s="53"/>
      <c r="C67" s="53"/>
      <c r="D67" s="53"/>
      <c r="E67" s="53"/>
      <c r="F67" s="53"/>
      <c r="G67" s="53"/>
      <c r="H67" s="53"/>
      <c r="I67" s="53"/>
      <c r="J67" s="53"/>
      <c r="K67" s="53"/>
      <c r="L67" s="53"/>
      <c r="M67" s="53"/>
      <c r="N67" s="53"/>
      <c r="O67" s="53"/>
      <c r="P67" s="53"/>
    </row>
  </sheetData>
  <sheetProtection formatCells="0" formatColumns="0" formatRows="0" insertColumns="0" insertRows="0" deleteColumns="0" deleteRows="0"/>
  <mergeCells count="6">
    <mergeCell ref="B2:K2"/>
    <mergeCell ref="B4:J4"/>
    <mergeCell ref="L43:L44"/>
    <mergeCell ref="B44:J44"/>
    <mergeCell ref="B57:J57"/>
    <mergeCell ref="B3:K3"/>
  </mergeCells>
  <phoneticPr fontId="0" type="noConversion"/>
  <printOptions horizontalCentered="1"/>
  <pageMargins left="0.75" right="0.75" top="0.57999999999999996" bottom="0.6" header="0.5" footer="0.5"/>
  <pageSetup scale="97" orientation="portrait" r:id="rId1"/>
  <headerFooter alignWithMargins="0"/>
  <ignoredErrors>
    <ignoredError sqref="J36:J4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45"/>
  <sheetViews>
    <sheetView zoomScaleNormal="100" workbookViewId="0">
      <selection activeCell="C7" sqref="C7"/>
    </sheetView>
  </sheetViews>
  <sheetFormatPr defaultColWidth="9.1796875" defaultRowHeight="12.5" x14ac:dyDescent="0.25"/>
  <cols>
    <col min="1" max="1" width="15" style="148" customWidth="1"/>
    <col min="2" max="2" width="3.81640625" style="148" customWidth="1"/>
    <col min="3" max="3" width="44.26953125" style="148" customWidth="1"/>
    <col min="4" max="6" width="10.1796875" style="148" bestFit="1" customWidth="1"/>
    <col min="7" max="8" width="10.1796875" style="148" customWidth="1"/>
    <col min="9" max="9" width="10.1796875" style="148" bestFit="1" customWidth="1"/>
    <col min="10" max="10" width="9.54296875" style="165" customWidth="1"/>
    <col min="11" max="16384" width="9.1796875" style="148"/>
  </cols>
  <sheetData>
    <row r="1" spans="1:12" ht="15" customHeight="1" thickBot="1" x14ac:dyDescent="0.3">
      <c r="A1" s="149"/>
      <c r="B1" s="150"/>
      <c r="C1" s="149"/>
      <c r="D1" s="149"/>
      <c r="E1" s="149"/>
      <c r="F1" s="149"/>
      <c r="G1" s="149"/>
      <c r="H1" s="149"/>
      <c r="I1" s="149"/>
      <c r="J1" s="149"/>
      <c r="K1" s="151"/>
      <c r="L1" s="149"/>
    </row>
    <row r="2" spans="1:12" ht="18.649999999999999" customHeight="1" thickBot="1" x14ac:dyDescent="0.4">
      <c r="A2" s="152"/>
      <c r="B2" s="364" t="s">
        <v>197</v>
      </c>
      <c r="C2" s="365"/>
      <c r="D2" s="365"/>
      <c r="E2" s="365"/>
      <c r="F2" s="365"/>
      <c r="G2" s="365"/>
      <c r="H2" s="365"/>
      <c r="I2" s="365"/>
      <c r="J2" s="365"/>
      <c r="K2" s="366"/>
      <c r="L2" s="95"/>
    </row>
    <row r="3" spans="1:12" ht="18.649999999999999" customHeight="1" x14ac:dyDescent="0.35">
      <c r="A3" s="152"/>
      <c r="B3" s="367" t="s">
        <v>196</v>
      </c>
      <c r="C3" s="367"/>
      <c r="D3" s="367"/>
      <c r="E3" s="367"/>
      <c r="F3" s="367"/>
      <c r="G3" s="367"/>
      <c r="H3" s="367"/>
      <c r="I3" s="367"/>
      <c r="J3" s="367"/>
      <c r="K3" s="367"/>
      <c r="L3" s="95"/>
    </row>
    <row r="4" spans="1:12" x14ac:dyDescent="0.25">
      <c r="A4" s="149"/>
      <c r="B4" s="153"/>
      <c r="C4" s="154"/>
      <c r="D4" s="154"/>
      <c r="E4" s="154"/>
      <c r="F4" s="154"/>
      <c r="G4" s="154"/>
      <c r="H4" s="154"/>
      <c r="I4" s="154"/>
      <c r="J4" s="154"/>
      <c r="K4" s="155"/>
      <c r="L4" s="149"/>
    </row>
    <row r="5" spans="1:12" ht="15.5" x14ac:dyDescent="0.35">
      <c r="A5" s="149"/>
      <c r="B5" s="156"/>
      <c r="C5" s="268"/>
      <c r="D5" s="269" t="s">
        <v>4</v>
      </c>
      <c r="E5" s="269" t="s">
        <v>5</v>
      </c>
      <c r="F5" s="269" t="s">
        <v>6</v>
      </c>
      <c r="G5" s="269" t="s">
        <v>7</v>
      </c>
      <c r="H5" s="269" t="s">
        <v>8</v>
      </c>
      <c r="I5" s="269" t="s">
        <v>75</v>
      </c>
      <c r="J5" s="269" t="s">
        <v>76</v>
      </c>
      <c r="K5" s="157" t="s">
        <v>77</v>
      </c>
      <c r="L5" s="149"/>
    </row>
    <row r="6" spans="1:12" ht="15.5" x14ac:dyDescent="0.35">
      <c r="A6" s="149"/>
      <c r="B6" s="158" t="s">
        <v>1</v>
      </c>
      <c r="C6" s="271" t="s">
        <v>10</v>
      </c>
      <c r="D6" s="270"/>
      <c r="E6" s="270"/>
      <c r="F6" s="270"/>
      <c r="G6" s="270"/>
      <c r="H6" s="270"/>
      <c r="I6" s="270"/>
      <c r="J6" s="270"/>
      <c r="K6" s="159"/>
      <c r="L6" s="149"/>
    </row>
    <row r="7" spans="1:12" ht="15.5" x14ac:dyDescent="0.35">
      <c r="A7" s="230" t="s">
        <v>139</v>
      </c>
      <c r="B7" s="160">
        <v>1</v>
      </c>
      <c r="C7" s="250" t="s">
        <v>140</v>
      </c>
      <c r="D7" s="276"/>
      <c r="E7" s="290">
        <f>ROUND((D7*$K7)+D7,0)</f>
        <v>0</v>
      </c>
      <c r="F7" s="290">
        <f t="shared" ref="F7:J22" si="0">ROUND((E7*$K7)+E7,0)</f>
        <v>0</v>
      </c>
      <c r="G7" s="290">
        <f t="shared" si="0"/>
        <v>0</v>
      </c>
      <c r="H7" s="290">
        <f t="shared" si="0"/>
        <v>0</v>
      </c>
      <c r="I7" s="290">
        <f t="shared" si="0"/>
        <v>0</v>
      </c>
      <c r="J7" s="290">
        <f t="shared" si="0"/>
        <v>0</v>
      </c>
      <c r="K7" s="214">
        <v>0</v>
      </c>
      <c r="L7" s="149"/>
    </row>
    <row r="8" spans="1:12" ht="15.5" x14ac:dyDescent="0.35">
      <c r="A8" s="230" t="s">
        <v>141</v>
      </c>
      <c r="B8" s="160">
        <f>B7+1</f>
        <v>2</v>
      </c>
      <c r="C8" s="250" t="s">
        <v>142</v>
      </c>
      <c r="D8" s="276"/>
      <c r="E8" s="290">
        <f>ROUND((D8*$K8)+D8,0)</f>
        <v>0</v>
      </c>
      <c r="F8" s="290">
        <f t="shared" si="0"/>
        <v>0</v>
      </c>
      <c r="G8" s="290">
        <f t="shared" si="0"/>
        <v>0</v>
      </c>
      <c r="H8" s="290">
        <f t="shared" si="0"/>
        <v>0</v>
      </c>
      <c r="I8" s="290">
        <f t="shared" si="0"/>
        <v>0</v>
      </c>
      <c r="J8" s="290">
        <f t="shared" si="0"/>
        <v>0</v>
      </c>
      <c r="K8" s="214">
        <v>0</v>
      </c>
      <c r="L8" s="149"/>
    </row>
    <row r="9" spans="1:12" ht="15.5" x14ac:dyDescent="0.35">
      <c r="A9" s="229"/>
      <c r="B9" s="160">
        <f t="shared" ref="B9:B27" si="1">B8+1</f>
        <v>3</v>
      </c>
      <c r="C9" s="250" t="s">
        <v>143</v>
      </c>
      <c r="D9" s="276"/>
      <c r="E9" s="290">
        <f t="shared" ref="E9:J27" si="2">ROUND((D9*$K9)+D9,0)</f>
        <v>0</v>
      </c>
      <c r="F9" s="290">
        <f t="shared" si="0"/>
        <v>0</v>
      </c>
      <c r="G9" s="290">
        <f t="shared" si="0"/>
        <v>0</v>
      </c>
      <c r="H9" s="290">
        <f t="shared" si="0"/>
        <v>0</v>
      </c>
      <c r="I9" s="290">
        <f t="shared" si="0"/>
        <v>0</v>
      </c>
      <c r="J9" s="290">
        <f t="shared" si="0"/>
        <v>0</v>
      </c>
      <c r="K9" s="214">
        <v>0</v>
      </c>
      <c r="L9" s="149"/>
    </row>
    <row r="10" spans="1:12" ht="15.5" x14ac:dyDescent="0.35">
      <c r="A10" s="229"/>
      <c r="B10" s="160">
        <f t="shared" si="1"/>
        <v>4</v>
      </c>
      <c r="C10" s="250" t="s">
        <v>144</v>
      </c>
      <c r="D10" s="276"/>
      <c r="E10" s="290">
        <f t="shared" si="2"/>
        <v>0</v>
      </c>
      <c r="F10" s="290">
        <f t="shared" si="0"/>
        <v>0</v>
      </c>
      <c r="G10" s="290">
        <f t="shared" si="0"/>
        <v>0</v>
      </c>
      <c r="H10" s="290">
        <f t="shared" si="0"/>
        <v>0</v>
      </c>
      <c r="I10" s="290">
        <f t="shared" si="0"/>
        <v>0</v>
      </c>
      <c r="J10" s="290">
        <f t="shared" si="0"/>
        <v>0</v>
      </c>
      <c r="K10" s="214">
        <v>0</v>
      </c>
      <c r="L10" s="149"/>
    </row>
    <row r="11" spans="1:12" ht="15.5" x14ac:dyDescent="0.35">
      <c r="A11" s="229"/>
      <c r="B11" s="160">
        <f t="shared" si="1"/>
        <v>5</v>
      </c>
      <c r="C11" s="250" t="s">
        <v>145</v>
      </c>
      <c r="D11" s="276"/>
      <c r="E11" s="290">
        <f t="shared" si="2"/>
        <v>0</v>
      </c>
      <c r="F11" s="290">
        <f t="shared" si="0"/>
        <v>0</v>
      </c>
      <c r="G11" s="290">
        <f t="shared" si="0"/>
        <v>0</v>
      </c>
      <c r="H11" s="290">
        <f t="shared" si="0"/>
        <v>0</v>
      </c>
      <c r="I11" s="290">
        <f t="shared" si="0"/>
        <v>0</v>
      </c>
      <c r="J11" s="290">
        <f t="shared" si="0"/>
        <v>0</v>
      </c>
      <c r="K11" s="214">
        <v>0</v>
      </c>
      <c r="L11" s="149"/>
    </row>
    <row r="12" spans="1:12" ht="15.5" x14ac:dyDescent="0.35">
      <c r="A12" s="230" t="s">
        <v>146</v>
      </c>
      <c r="B12" s="160">
        <f t="shared" si="1"/>
        <v>6</v>
      </c>
      <c r="C12" s="250" t="s">
        <v>147</v>
      </c>
      <c r="D12" s="276"/>
      <c r="E12" s="290">
        <f>ROUND((D12*$K12)+D12,0)</f>
        <v>0</v>
      </c>
      <c r="F12" s="290">
        <f t="shared" si="0"/>
        <v>0</v>
      </c>
      <c r="G12" s="290">
        <f t="shared" si="0"/>
        <v>0</v>
      </c>
      <c r="H12" s="290">
        <f t="shared" si="0"/>
        <v>0</v>
      </c>
      <c r="I12" s="290">
        <f t="shared" si="0"/>
        <v>0</v>
      </c>
      <c r="J12" s="290">
        <f t="shared" si="0"/>
        <v>0</v>
      </c>
      <c r="K12" s="214">
        <v>0</v>
      </c>
      <c r="L12" s="149"/>
    </row>
    <row r="13" spans="1:12" ht="29" x14ac:dyDescent="0.35">
      <c r="A13" s="229"/>
      <c r="B13" s="160">
        <f t="shared" si="1"/>
        <v>7</v>
      </c>
      <c r="C13" s="272" t="s">
        <v>195</v>
      </c>
      <c r="D13" s="276"/>
      <c r="E13" s="290">
        <f t="shared" si="2"/>
        <v>0</v>
      </c>
      <c r="F13" s="290">
        <f t="shared" si="0"/>
        <v>0</v>
      </c>
      <c r="G13" s="290">
        <f t="shared" si="0"/>
        <v>0</v>
      </c>
      <c r="H13" s="290">
        <f t="shared" si="0"/>
        <v>0</v>
      </c>
      <c r="I13" s="290">
        <f t="shared" si="0"/>
        <v>0</v>
      </c>
      <c r="J13" s="290">
        <f t="shared" si="0"/>
        <v>0</v>
      </c>
      <c r="K13" s="214">
        <v>0</v>
      </c>
      <c r="L13" s="149"/>
    </row>
    <row r="14" spans="1:12" ht="15.5" x14ac:dyDescent="0.35">
      <c r="A14" s="229"/>
      <c r="B14" s="160">
        <f t="shared" si="1"/>
        <v>8</v>
      </c>
      <c r="C14" s="272" t="s">
        <v>148</v>
      </c>
      <c r="D14" s="276"/>
      <c r="E14" s="290">
        <f t="shared" si="2"/>
        <v>0</v>
      </c>
      <c r="F14" s="290">
        <f t="shared" si="0"/>
        <v>0</v>
      </c>
      <c r="G14" s="290">
        <f t="shared" si="0"/>
        <v>0</v>
      </c>
      <c r="H14" s="290">
        <f t="shared" si="0"/>
        <v>0</v>
      </c>
      <c r="I14" s="290">
        <f t="shared" si="0"/>
        <v>0</v>
      </c>
      <c r="J14" s="290">
        <f t="shared" si="0"/>
        <v>0</v>
      </c>
      <c r="K14" s="214">
        <v>0</v>
      </c>
      <c r="L14" s="149"/>
    </row>
    <row r="15" spans="1:12" ht="15.5" x14ac:dyDescent="0.35">
      <c r="A15" s="229"/>
      <c r="B15" s="160">
        <f t="shared" si="1"/>
        <v>9</v>
      </c>
      <c r="C15" s="250" t="s">
        <v>149</v>
      </c>
      <c r="D15" s="276"/>
      <c r="E15" s="290">
        <f t="shared" si="2"/>
        <v>0</v>
      </c>
      <c r="F15" s="290">
        <f t="shared" si="0"/>
        <v>0</v>
      </c>
      <c r="G15" s="290">
        <f t="shared" si="0"/>
        <v>0</v>
      </c>
      <c r="H15" s="290">
        <f t="shared" si="0"/>
        <v>0</v>
      </c>
      <c r="I15" s="290">
        <f t="shared" si="0"/>
        <v>0</v>
      </c>
      <c r="J15" s="290">
        <f t="shared" si="0"/>
        <v>0</v>
      </c>
      <c r="K15" s="214">
        <v>0</v>
      </c>
      <c r="L15" s="149"/>
    </row>
    <row r="16" spans="1:12" ht="15.5" x14ac:dyDescent="0.35">
      <c r="A16" s="229"/>
      <c r="B16" s="160">
        <f t="shared" si="1"/>
        <v>10</v>
      </c>
      <c r="C16" s="251" t="s">
        <v>150</v>
      </c>
      <c r="D16" s="276"/>
      <c r="E16" s="290">
        <f t="shared" si="2"/>
        <v>0</v>
      </c>
      <c r="F16" s="290">
        <f t="shared" si="0"/>
        <v>0</v>
      </c>
      <c r="G16" s="290">
        <f t="shared" si="0"/>
        <v>0</v>
      </c>
      <c r="H16" s="290">
        <f t="shared" si="0"/>
        <v>0</v>
      </c>
      <c r="I16" s="290">
        <f t="shared" si="0"/>
        <v>0</v>
      </c>
      <c r="J16" s="290">
        <f t="shared" si="0"/>
        <v>0</v>
      </c>
      <c r="K16" s="214">
        <v>0</v>
      </c>
      <c r="L16" s="149"/>
    </row>
    <row r="17" spans="1:12" ht="15.5" x14ac:dyDescent="0.35">
      <c r="A17" s="230" t="s">
        <v>179</v>
      </c>
      <c r="B17" s="160">
        <f t="shared" si="1"/>
        <v>11</v>
      </c>
      <c r="C17" s="250" t="s">
        <v>151</v>
      </c>
      <c r="D17" s="276"/>
      <c r="E17" s="290">
        <f t="shared" si="2"/>
        <v>0</v>
      </c>
      <c r="F17" s="290">
        <f t="shared" si="0"/>
        <v>0</v>
      </c>
      <c r="G17" s="290">
        <f t="shared" si="0"/>
        <v>0</v>
      </c>
      <c r="H17" s="290">
        <f t="shared" si="0"/>
        <v>0</v>
      </c>
      <c r="I17" s="290">
        <f t="shared" si="0"/>
        <v>0</v>
      </c>
      <c r="J17" s="290">
        <f t="shared" si="0"/>
        <v>0</v>
      </c>
      <c r="K17" s="214">
        <v>0</v>
      </c>
      <c r="L17" s="149"/>
    </row>
    <row r="18" spans="1:12" ht="15.5" x14ac:dyDescent="0.35">
      <c r="A18" s="230" t="s">
        <v>152</v>
      </c>
      <c r="B18" s="160">
        <f t="shared" si="1"/>
        <v>12</v>
      </c>
      <c r="C18" s="250" t="s">
        <v>153</v>
      </c>
      <c r="D18" s="276"/>
      <c r="E18" s="290">
        <f t="shared" si="2"/>
        <v>0</v>
      </c>
      <c r="F18" s="290">
        <f t="shared" si="0"/>
        <v>0</v>
      </c>
      <c r="G18" s="290">
        <f t="shared" si="0"/>
        <v>0</v>
      </c>
      <c r="H18" s="290">
        <f t="shared" si="0"/>
        <v>0</v>
      </c>
      <c r="I18" s="290">
        <f t="shared" si="0"/>
        <v>0</v>
      </c>
      <c r="J18" s="290">
        <f t="shared" si="0"/>
        <v>0</v>
      </c>
      <c r="K18" s="214">
        <v>0</v>
      </c>
      <c r="L18" s="149"/>
    </row>
    <row r="19" spans="1:12" ht="15.5" x14ac:dyDescent="0.35">
      <c r="A19" s="230"/>
      <c r="B19" s="160">
        <f t="shared" si="1"/>
        <v>13</v>
      </c>
      <c r="C19" s="273" t="s">
        <v>154</v>
      </c>
      <c r="D19" s="276"/>
      <c r="E19" s="290">
        <f t="shared" si="2"/>
        <v>0</v>
      </c>
      <c r="F19" s="290">
        <f t="shared" si="0"/>
        <v>0</v>
      </c>
      <c r="G19" s="290">
        <f t="shared" si="0"/>
        <v>0</v>
      </c>
      <c r="H19" s="290">
        <f t="shared" si="0"/>
        <v>0</v>
      </c>
      <c r="I19" s="290">
        <f t="shared" si="0"/>
        <v>0</v>
      </c>
      <c r="J19" s="290">
        <f t="shared" si="0"/>
        <v>0</v>
      </c>
      <c r="K19" s="214">
        <v>0</v>
      </c>
      <c r="L19" s="149"/>
    </row>
    <row r="20" spans="1:12" ht="12.75" customHeight="1" x14ac:dyDescent="0.35">
      <c r="A20" s="229"/>
      <c r="B20" s="160">
        <f t="shared" si="1"/>
        <v>14</v>
      </c>
      <c r="C20" s="250" t="s">
        <v>155</v>
      </c>
      <c r="D20" s="276"/>
      <c r="E20" s="290">
        <f t="shared" si="2"/>
        <v>0</v>
      </c>
      <c r="F20" s="290">
        <f t="shared" si="0"/>
        <v>0</v>
      </c>
      <c r="G20" s="290">
        <f t="shared" si="0"/>
        <v>0</v>
      </c>
      <c r="H20" s="290">
        <f t="shared" si="0"/>
        <v>0</v>
      </c>
      <c r="I20" s="290">
        <f t="shared" si="0"/>
        <v>0</v>
      </c>
      <c r="J20" s="290">
        <f t="shared" si="0"/>
        <v>0</v>
      </c>
      <c r="K20" s="214">
        <v>0</v>
      </c>
      <c r="L20" s="149"/>
    </row>
    <row r="21" spans="1:12" ht="15.5" x14ac:dyDescent="0.35">
      <c r="A21" s="229"/>
      <c r="B21" s="160">
        <f t="shared" si="1"/>
        <v>15</v>
      </c>
      <c r="C21" s="250" t="s">
        <v>156</v>
      </c>
      <c r="D21" s="276"/>
      <c r="E21" s="290">
        <f t="shared" si="2"/>
        <v>0</v>
      </c>
      <c r="F21" s="290">
        <f t="shared" si="0"/>
        <v>0</v>
      </c>
      <c r="G21" s="290">
        <f t="shared" si="0"/>
        <v>0</v>
      </c>
      <c r="H21" s="290">
        <f t="shared" si="0"/>
        <v>0</v>
      </c>
      <c r="I21" s="290">
        <f t="shared" si="0"/>
        <v>0</v>
      </c>
      <c r="J21" s="290">
        <f t="shared" si="0"/>
        <v>0</v>
      </c>
      <c r="K21" s="214">
        <v>0</v>
      </c>
      <c r="L21" s="149"/>
    </row>
    <row r="22" spans="1:12" ht="15.5" x14ac:dyDescent="0.35">
      <c r="A22" s="229"/>
      <c r="B22" s="160">
        <f t="shared" si="1"/>
        <v>16</v>
      </c>
      <c r="C22" s="273" t="s">
        <v>157</v>
      </c>
      <c r="D22" s="276"/>
      <c r="E22" s="290">
        <f t="shared" si="2"/>
        <v>0</v>
      </c>
      <c r="F22" s="290">
        <f t="shared" si="0"/>
        <v>0</v>
      </c>
      <c r="G22" s="290">
        <f t="shared" si="0"/>
        <v>0</v>
      </c>
      <c r="H22" s="290">
        <f t="shared" si="0"/>
        <v>0</v>
      </c>
      <c r="I22" s="290">
        <f t="shared" si="0"/>
        <v>0</v>
      </c>
      <c r="J22" s="290">
        <f t="shared" si="0"/>
        <v>0</v>
      </c>
      <c r="K22" s="214">
        <v>0</v>
      </c>
      <c r="L22" s="149"/>
    </row>
    <row r="23" spans="1:12" ht="15.5" x14ac:dyDescent="0.35">
      <c r="A23" s="229"/>
      <c r="B23" s="160">
        <f t="shared" si="1"/>
        <v>17</v>
      </c>
      <c r="C23" s="273" t="s">
        <v>158</v>
      </c>
      <c r="D23" s="276"/>
      <c r="E23" s="290">
        <f t="shared" si="2"/>
        <v>0</v>
      </c>
      <c r="F23" s="290">
        <f t="shared" si="2"/>
        <v>0</v>
      </c>
      <c r="G23" s="290">
        <f t="shared" si="2"/>
        <v>0</v>
      </c>
      <c r="H23" s="290">
        <f t="shared" si="2"/>
        <v>0</v>
      </c>
      <c r="I23" s="290">
        <f t="shared" si="2"/>
        <v>0</v>
      </c>
      <c r="J23" s="290">
        <f t="shared" si="2"/>
        <v>0</v>
      </c>
      <c r="K23" s="214">
        <v>0</v>
      </c>
      <c r="L23" s="149"/>
    </row>
    <row r="24" spans="1:12" ht="15.5" x14ac:dyDescent="0.35">
      <c r="A24" s="230" t="s">
        <v>159</v>
      </c>
      <c r="B24" s="160">
        <f t="shared" si="1"/>
        <v>18</v>
      </c>
      <c r="C24" s="250" t="s">
        <v>160</v>
      </c>
      <c r="D24" s="276"/>
      <c r="E24" s="290">
        <f t="shared" si="2"/>
        <v>0</v>
      </c>
      <c r="F24" s="290">
        <f t="shared" si="2"/>
        <v>0</v>
      </c>
      <c r="G24" s="290">
        <f t="shared" si="2"/>
        <v>0</v>
      </c>
      <c r="H24" s="290">
        <f t="shared" si="2"/>
        <v>0</v>
      </c>
      <c r="I24" s="290">
        <f t="shared" si="2"/>
        <v>0</v>
      </c>
      <c r="J24" s="290">
        <f t="shared" si="2"/>
        <v>0</v>
      </c>
      <c r="K24" s="214">
        <v>0</v>
      </c>
      <c r="L24" s="149"/>
    </row>
    <row r="25" spans="1:12" ht="15.5" x14ac:dyDescent="0.35">
      <c r="A25" s="229" t="s">
        <v>161</v>
      </c>
      <c r="B25" s="160">
        <f t="shared" si="1"/>
        <v>19</v>
      </c>
      <c r="C25" s="250" t="s">
        <v>162</v>
      </c>
      <c r="D25" s="276"/>
      <c r="E25" s="290">
        <f t="shared" si="2"/>
        <v>0</v>
      </c>
      <c r="F25" s="290">
        <f t="shared" si="2"/>
        <v>0</v>
      </c>
      <c r="G25" s="290">
        <f t="shared" si="2"/>
        <v>0</v>
      </c>
      <c r="H25" s="290">
        <f t="shared" si="2"/>
        <v>0</v>
      </c>
      <c r="I25" s="290">
        <f t="shared" si="2"/>
        <v>0</v>
      </c>
      <c r="J25" s="290">
        <f t="shared" si="2"/>
        <v>0</v>
      </c>
      <c r="K25" s="214">
        <v>0</v>
      </c>
      <c r="L25" s="149"/>
    </row>
    <row r="26" spans="1:12" ht="15.5" x14ac:dyDescent="0.35">
      <c r="A26" s="229"/>
      <c r="B26" s="160">
        <f t="shared" si="1"/>
        <v>20</v>
      </c>
      <c r="C26" s="201" t="s">
        <v>163</v>
      </c>
      <c r="D26" s="276"/>
      <c r="E26" s="290">
        <f t="shared" si="2"/>
        <v>0</v>
      </c>
      <c r="F26" s="290">
        <f t="shared" si="2"/>
        <v>0</v>
      </c>
      <c r="G26" s="290">
        <f t="shared" si="2"/>
        <v>0</v>
      </c>
      <c r="H26" s="290">
        <f t="shared" si="2"/>
        <v>0</v>
      </c>
      <c r="I26" s="290">
        <f t="shared" si="2"/>
        <v>0</v>
      </c>
      <c r="J26" s="290">
        <f t="shared" si="2"/>
        <v>0</v>
      </c>
      <c r="K26" s="214">
        <v>0</v>
      </c>
      <c r="L26" s="149"/>
    </row>
    <row r="27" spans="1:12" ht="15.5" x14ac:dyDescent="0.35">
      <c r="A27" s="229"/>
      <c r="B27" s="160">
        <f t="shared" si="1"/>
        <v>21</v>
      </c>
      <c r="C27" s="250" t="s">
        <v>164</v>
      </c>
      <c r="D27" s="276"/>
      <c r="E27" s="290">
        <f t="shared" si="2"/>
        <v>0</v>
      </c>
      <c r="F27" s="290">
        <f t="shared" si="2"/>
        <v>0</v>
      </c>
      <c r="G27" s="290">
        <f t="shared" si="2"/>
        <v>0</v>
      </c>
      <c r="H27" s="290">
        <f t="shared" si="2"/>
        <v>0</v>
      </c>
      <c r="I27" s="290">
        <f t="shared" si="2"/>
        <v>0</v>
      </c>
      <c r="J27" s="290">
        <f t="shared" si="2"/>
        <v>0</v>
      </c>
      <c r="K27" s="214">
        <v>0</v>
      </c>
      <c r="L27" s="149"/>
    </row>
    <row r="28" spans="1:12" ht="15.5" x14ac:dyDescent="0.35">
      <c r="A28" s="229"/>
      <c r="B28" s="160"/>
      <c r="C28" s="274" t="s">
        <v>194</v>
      </c>
      <c r="D28" s="291">
        <f>SUM(D7:D27)</f>
        <v>0</v>
      </c>
      <c r="E28" s="291">
        <f t="shared" ref="E28:J28" si="3">SUM(E7:E27)</f>
        <v>0</v>
      </c>
      <c r="F28" s="291">
        <f>SUM(F7:F27)</f>
        <v>0</v>
      </c>
      <c r="G28" s="291">
        <f t="shared" si="3"/>
        <v>0</v>
      </c>
      <c r="H28" s="291">
        <f t="shared" si="3"/>
        <v>0</v>
      </c>
      <c r="I28" s="291">
        <f t="shared" si="3"/>
        <v>0</v>
      </c>
      <c r="J28" s="291">
        <f t="shared" si="3"/>
        <v>0</v>
      </c>
      <c r="K28" s="215"/>
      <c r="L28" s="149"/>
    </row>
    <row r="29" spans="1:12" ht="15.5" x14ac:dyDescent="0.35">
      <c r="A29" s="230" t="s">
        <v>165</v>
      </c>
      <c r="B29" s="160">
        <v>22</v>
      </c>
      <c r="C29" s="250" t="s">
        <v>166</v>
      </c>
      <c r="D29" s="276"/>
      <c r="E29" s="290">
        <f t="shared" ref="E29:E30" si="4">ROUND((D29*$K29)+D29,0)</f>
        <v>0</v>
      </c>
      <c r="F29" s="290">
        <f>ROUND((E29*$K29)+E29,0)</f>
        <v>0</v>
      </c>
      <c r="G29" s="290">
        <f t="shared" ref="G29:J30" si="5">ROUND((F29*$K29)+F29,0)</f>
        <v>0</v>
      </c>
      <c r="H29" s="290">
        <f t="shared" si="5"/>
        <v>0</v>
      </c>
      <c r="I29" s="290">
        <f t="shared" si="5"/>
        <v>0</v>
      </c>
      <c r="J29" s="290">
        <f t="shared" si="5"/>
        <v>0</v>
      </c>
      <c r="K29" s="214">
        <v>0</v>
      </c>
      <c r="L29" s="149"/>
    </row>
    <row r="30" spans="1:12" ht="15.5" x14ac:dyDescent="0.35">
      <c r="A30" s="230"/>
      <c r="B30" s="160">
        <v>23</v>
      </c>
      <c r="C30" s="250" t="s">
        <v>132</v>
      </c>
      <c r="D30" s="276"/>
      <c r="E30" s="290">
        <f t="shared" si="4"/>
        <v>0</v>
      </c>
      <c r="F30" s="290">
        <f>ROUND((E30*$K30)+E30,0)</f>
        <v>0</v>
      </c>
      <c r="G30" s="290">
        <f t="shared" si="5"/>
        <v>0</v>
      </c>
      <c r="H30" s="290">
        <f t="shared" si="5"/>
        <v>0</v>
      </c>
      <c r="I30" s="290">
        <f t="shared" si="5"/>
        <v>0</v>
      </c>
      <c r="J30" s="290">
        <f t="shared" si="5"/>
        <v>0</v>
      </c>
      <c r="K30" s="214">
        <v>0</v>
      </c>
      <c r="L30" s="149"/>
    </row>
    <row r="31" spans="1:12" ht="15.5" x14ac:dyDescent="0.35">
      <c r="A31" s="229"/>
      <c r="B31" s="161"/>
      <c r="C31" s="274" t="s">
        <v>11</v>
      </c>
      <c r="D31" s="225">
        <f t="shared" ref="D31:J31" si="6">SUM(D28:D30)</f>
        <v>0</v>
      </c>
      <c r="E31" s="291">
        <f t="shared" si="6"/>
        <v>0</v>
      </c>
      <c r="F31" s="291">
        <f t="shared" si="6"/>
        <v>0</v>
      </c>
      <c r="G31" s="291">
        <f t="shared" si="6"/>
        <v>0</v>
      </c>
      <c r="H31" s="291">
        <f t="shared" si="6"/>
        <v>0</v>
      </c>
      <c r="I31" s="291">
        <f t="shared" si="6"/>
        <v>0</v>
      </c>
      <c r="J31" s="291">
        <f t="shared" si="6"/>
        <v>0</v>
      </c>
      <c r="K31" s="216"/>
      <c r="L31" s="149"/>
    </row>
    <row r="32" spans="1:12" ht="15.5" x14ac:dyDescent="0.35">
      <c r="A32" s="229"/>
      <c r="B32" s="156"/>
      <c r="C32" s="217"/>
      <c r="D32" s="226" t="s">
        <v>4</v>
      </c>
      <c r="E32" s="292" t="s">
        <v>5</v>
      </c>
      <c r="F32" s="292" t="s">
        <v>6</v>
      </c>
      <c r="G32" s="292" t="s">
        <v>7</v>
      </c>
      <c r="H32" s="292" t="s">
        <v>8</v>
      </c>
      <c r="I32" s="292" t="s">
        <v>75</v>
      </c>
      <c r="J32" s="292" t="s">
        <v>76</v>
      </c>
      <c r="K32" s="218"/>
      <c r="L32" s="149"/>
    </row>
    <row r="33" spans="1:12" ht="15.5" x14ac:dyDescent="0.35">
      <c r="A33" s="229"/>
      <c r="B33" s="162" t="s">
        <v>2</v>
      </c>
      <c r="C33" s="275" t="s">
        <v>12</v>
      </c>
      <c r="D33" s="227"/>
      <c r="E33" s="293"/>
      <c r="F33" s="293"/>
      <c r="G33" s="293"/>
      <c r="H33" s="293"/>
      <c r="I33" s="293"/>
      <c r="J33" s="293"/>
      <c r="K33" s="220"/>
      <c r="L33" s="149"/>
    </row>
    <row r="34" spans="1:12" ht="15.5" x14ac:dyDescent="0.35">
      <c r="A34" s="229"/>
      <c r="B34" s="160">
        <v>1</v>
      </c>
      <c r="C34" s="249" t="s">
        <v>84</v>
      </c>
      <c r="D34" s="279"/>
      <c r="E34" s="290">
        <f>ROUND((D34*$K34)+D34,0)</f>
        <v>0</v>
      </c>
      <c r="F34" s="290">
        <f t="shared" ref="F34:J34" si="7">ROUND((E34*$K34)+E34,0)</f>
        <v>0</v>
      </c>
      <c r="G34" s="290">
        <f t="shared" si="7"/>
        <v>0</v>
      </c>
      <c r="H34" s="290">
        <f t="shared" si="7"/>
        <v>0</v>
      </c>
      <c r="I34" s="290">
        <f t="shared" si="7"/>
        <v>0</v>
      </c>
      <c r="J34" s="290">
        <f t="shared" si="7"/>
        <v>0</v>
      </c>
      <c r="K34" s="214">
        <v>0</v>
      </c>
      <c r="L34" s="149"/>
    </row>
    <row r="35" spans="1:12" ht="15.5" x14ac:dyDescent="0.35">
      <c r="A35" s="229"/>
      <c r="B35" s="160">
        <f>B34+1</f>
        <v>2</v>
      </c>
      <c r="C35" s="250" t="s">
        <v>167</v>
      </c>
      <c r="D35" s="276"/>
      <c r="E35" s="290">
        <f t="shared" ref="E35:J38" si="8">ROUND((D35*$K35)+D35,0)</f>
        <v>0</v>
      </c>
      <c r="F35" s="290">
        <f t="shared" si="8"/>
        <v>0</v>
      </c>
      <c r="G35" s="290">
        <f t="shared" si="8"/>
        <v>0</v>
      </c>
      <c r="H35" s="290">
        <f t="shared" si="8"/>
        <v>0</v>
      </c>
      <c r="I35" s="290">
        <f t="shared" si="8"/>
        <v>0</v>
      </c>
      <c r="J35" s="290">
        <f t="shared" si="8"/>
        <v>0</v>
      </c>
      <c r="K35" s="214">
        <v>0</v>
      </c>
      <c r="L35" s="149"/>
    </row>
    <row r="36" spans="1:12" ht="15.5" x14ac:dyDescent="0.35">
      <c r="A36" s="229"/>
      <c r="B36" s="160">
        <f t="shared" ref="B36:B38" si="9">B35+1</f>
        <v>3</v>
      </c>
      <c r="C36" s="250" t="s">
        <v>168</v>
      </c>
      <c r="D36" s="276"/>
      <c r="E36" s="290">
        <f t="shared" si="8"/>
        <v>0</v>
      </c>
      <c r="F36" s="290">
        <f t="shared" si="8"/>
        <v>0</v>
      </c>
      <c r="G36" s="290">
        <f t="shared" si="8"/>
        <v>0</v>
      </c>
      <c r="H36" s="290">
        <f t="shared" si="8"/>
        <v>0</v>
      </c>
      <c r="I36" s="290">
        <f t="shared" si="8"/>
        <v>0</v>
      </c>
      <c r="J36" s="290">
        <f t="shared" si="8"/>
        <v>0</v>
      </c>
      <c r="K36" s="214">
        <v>0</v>
      </c>
      <c r="L36" s="149"/>
    </row>
    <row r="37" spans="1:12" ht="15.5" x14ac:dyDescent="0.35">
      <c r="A37" s="229"/>
      <c r="B37" s="160">
        <f t="shared" si="9"/>
        <v>4</v>
      </c>
      <c r="C37" s="250" t="s">
        <v>169</v>
      </c>
      <c r="D37" s="276"/>
      <c r="E37" s="290">
        <f t="shared" si="8"/>
        <v>0</v>
      </c>
      <c r="F37" s="290">
        <f t="shared" si="8"/>
        <v>0</v>
      </c>
      <c r="G37" s="290">
        <f t="shared" si="8"/>
        <v>0</v>
      </c>
      <c r="H37" s="290">
        <f t="shared" si="8"/>
        <v>0</v>
      </c>
      <c r="I37" s="290">
        <f t="shared" si="8"/>
        <v>0</v>
      </c>
      <c r="J37" s="290">
        <f t="shared" si="8"/>
        <v>0</v>
      </c>
      <c r="K37" s="214">
        <v>0</v>
      </c>
      <c r="L37" s="149"/>
    </row>
    <row r="38" spans="1:12" ht="15.5" x14ac:dyDescent="0.35">
      <c r="A38" s="229"/>
      <c r="B38" s="160">
        <f t="shared" si="9"/>
        <v>5</v>
      </c>
      <c r="C38" s="250" t="s">
        <v>170</v>
      </c>
      <c r="D38" s="276"/>
      <c r="E38" s="290">
        <f t="shared" si="8"/>
        <v>0</v>
      </c>
      <c r="F38" s="290">
        <f t="shared" si="8"/>
        <v>0</v>
      </c>
      <c r="G38" s="290">
        <f t="shared" si="8"/>
        <v>0</v>
      </c>
      <c r="H38" s="290">
        <f t="shared" si="8"/>
        <v>0</v>
      </c>
      <c r="I38" s="290">
        <f t="shared" si="8"/>
        <v>0</v>
      </c>
      <c r="J38" s="290">
        <f t="shared" si="8"/>
        <v>0</v>
      </c>
      <c r="K38" s="214">
        <v>0</v>
      </c>
      <c r="L38" s="149"/>
    </row>
    <row r="39" spans="1:12" ht="15.5" x14ac:dyDescent="0.35">
      <c r="A39" s="229"/>
      <c r="B39" s="161"/>
      <c r="C39" s="274" t="s">
        <v>13</v>
      </c>
      <c r="D39" s="225">
        <f>SUM(D34:D38)</f>
        <v>0</v>
      </c>
      <c r="E39" s="291">
        <f t="shared" ref="E39:J39" si="10">SUM(E34:E38)</f>
        <v>0</v>
      </c>
      <c r="F39" s="291">
        <f t="shared" si="10"/>
        <v>0</v>
      </c>
      <c r="G39" s="291">
        <f t="shared" si="10"/>
        <v>0</v>
      </c>
      <c r="H39" s="291">
        <f t="shared" si="10"/>
        <v>0</v>
      </c>
      <c r="I39" s="291">
        <f t="shared" si="10"/>
        <v>0</v>
      </c>
      <c r="J39" s="291">
        <f t="shared" si="10"/>
        <v>0</v>
      </c>
      <c r="K39" s="216"/>
      <c r="L39" s="149"/>
    </row>
    <row r="40" spans="1:12" ht="15.5" x14ac:dyDescent="0.35">
      <c r="A40" s="229"/>
      <c r="B40" s="156"/>
      <c r="C40" s="217"/>
      <c r="D40" s="226" t="s">
        <v>4</v>
      </c>
      <c r="E40" s="292" t="s">
        <v>5</v>
      </c>
      <c r="F40" s="292" t="s">
        <v>6</v>
      </c>
      <c r="G40" s="292" t="s">
        <v>7</v>
      </c>
      <c r="H40" s="292" t="s">
        <v>8</v>
      </c>
      <c r="I40" s="292" t="s">
        <v>75</v>
      </c>
      <c r="J40" s="292" t="s">
        <v>76</v>
      </c>
      <c r="K40" s="218"/>
      <c r="L40" s="149"/>
    </row>
    <row r="41" spans="1:12" ht="15.5" x14ac:dyDescent="0.35">
      <c r="A41" s="229"/>
      <c r="B41" s="162" t="s">
        <v>3</v>
      </c>
      <c r="C41" s="219" t="s">
        <v>14</v>
      </c>
      <c r="D41" s="227"/>
      <c r="E41" s="293"/>
      <c r="F41" s="293"/>
      <c r="G41" s="293"/>
      <c r="H41" s="293"/>
      <c r="I41" s="293"/>
      <c r="J41" s="293"/>
      <c r="K41" s="222"/>
      <c r="L41" s="149"/>
    </row>
    <row r="42" spans="1:12" ht="15.5" x14ac:dyDescent="0.35">
      <c r="A42" s="229"/>
      <c r="B42" s="163"/>
      <c r="C42" s="213" t="s">
        <v>41</v>
      </c>
      <c r="D42" s="279"/>
      <c r="E42" s="290">
        <f t="shared" ref="E42:J42" si="11">ROUND((D42*$K42)+D42,0)</f>
        <v>0</v>
      </c>
      <c r="F42" s="290">
        <f t="shared" si="11"/>
        <v>0</v>
      </c>
      <c r="G42" s="290">
        <f t="shared" si="11"/>
        <v>0</v>
      </c>
      <c r="H42" s="290">
        <f t="shared" si="11"/>
        <v>0</v>
      </c>
      <c r="I42" s="290">
        <f t="shared" si="11"/>
        <v>0</v>
      </c>
      <c r="J42" s="290">
        <f t="shared" si="11"/>
        <v>0</v>
      </c>
      <c r="K42" s="214">
        <v>0</v>
      </c>
      <c r="L42" s="149"/>
    </row>
    <row r="43" spans="1:12" ht="15.5" x14ac:dyDescent="0.35">
      <c r="A43" s="229"/>
      <c r="B43" s="156"/>
      <c r="C43" s="217"/>
      <c r="D43" s="228" t="s">
        <v>4</v>
      </c>
      <c r="E43" s="294" t="s">
        <v>5</v>
      </c>
      <c r="F43" s="294" t="s">
        <v>6</v>
      </c>
      <c r="G43" s="294" t="s">
        <v>7</v>
      </c>
      <c r="H43" s="294" t="s">
        <v>8</v>
      </c>
      <c r="I43" s="294" t="s">
        <v>75</v>
      </c>
      <c r="J43" s="294" t="s">
        <v>76</v>
      </c>
      <c r="K43" s="223"/>
      <c r="L43" s="149"/>
    </row>
    <row r="44" spans="1:12" ht="15.5" x14ac:dyDescent="0.35">
      <c r="A44" s="229"/>
      <c r="B44" s="164" t="s">
        <v>78</v>
      </c>
      <c r="C44" s="224"/>
      <c r="D44" s="225">
        <f t="shared" ref="D44:J44" si="12">D31+D39+D42</f>
        <v>0</v>
      </c>
      <c r="E44" s="291">
        <f t="shared" si="12"/>
        <v>0</v>
      </c>
      <c r="F44" s="291">
        <f t="shared" si="12"/>
        <v>0</v>
      </c>
      <c r="G44" s="291">
        <f t="shared" si="12"/>
        <v>0</v>
      </c>
      <c r="H44" s="291">
        <f t="shared" si="12"/>
        <v>0</v>
      </c>
      <c r="I44" s="291">
        <f t="shared" si="12"/>
        <v>0</v>
      </c>
      <c r="J44" s="291">
        <f t="shared" si="12"/>
        <v>0</v>
      </c>
      <c r="K44" s="215"/>
      <c r="L44" s="149"/>
    </row>
    <row r="45" spans="1:12" x14ac:dyDescent="0.25">
      <c r="A45" s="149"/>
      <c r="B45" s="150"/>
      <c r="C45" s="149"/>
      <c r="D45" s="149"/>
      <c r="E45" s="149"/>
      <c r="F45" s="149"/>
      <c r="G45" s="149"/>
      <c r="H45" s="149"/>
      <c r="I45" s="149"/>
      <c r="J45" s="149"/>
      <c r="K45" s="151"/>
      <c r="L45" s="149"/>
    </row>
  </sheetData>
  <sheetProtection formatCells="0" formatColumns="0" formatRows="0" insertColumns="0" insertRows="0" deleteColumns="0" deleteRows="0"/>
  <mergeCells count="2">
    <mergeCell ref="B2:K2"/>
    <mergeCell ref="B3:K3"/>
  </mergeCells>
  <phoneticPr fontId="0" type="noConversion"/>
  <printOptions horizontalCentered="1" verticalCentered="1"/>
  <pageMargins left="0.75" right="0.75" top="1" bottom="1" header="0.5" footer="0.5"/>
  <pageSetup scale="87" orientation="landscape" r:id="rId1"/>
  <headerFooter alignWithMargins="0"/>
  <ignoredErrors>
    <ignoredError sqref="F28" formula="1"/>
    <ignoredError sqref="E28 G28:J28" formula="1" unlockedFormula="1"/>
    <ignoredError sqref="E7:J11 E29:J44 E12:J2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31"/>
  <sheetViews>
    <sheetView zoomScaleNormal="100" workbookViewId="0">
      <selection activeCell="A31" sqref="A31:I31"/>
    </sheetView>
  </sheetViews>
  <sheetFormatPr defaultColWidth="9.1796875" defaultRowHeight="12.5" x14ac:dyDescent="0.25"/>
  <cols>
    <col min="1" max="1" width="3.453125" style="148" customWidth="1"/>
    <col min="2" max="2" width="27.7265625" style="148" customWidth="1"/>
    <col min="3" max="6" width="10.1796875" style="148" bestFit="1" customWidth="1"/>
    <col min="7" max="8" width="10.1796875" style="148" customWidth="1"/>
    <col min="9" max="9" width="10.1796875" style="148" bestFit="1" customWidth="1"/>
    <col min="10" max="16384" width="9.1796875" style="148"/>
  </cols>
  <sheetData>
    <row r="1" spans="1:11" ht="15.5" customHeight="1" x14ac:dyDescent="0.35">
      <c r="A1" s="313" t="s">
        <v>204</v>
      </c>
      <c r="B1" s="304"/>
      <c r="C1" s="304"/>
      <c r="D1" s="304"/>
      <c r="E1" s="304"/>
      <c r="F1" s="304"/>
      <c r="G1" s="304"/>
      <c r="H1" s="304"/>
      <c r="I1" s="305"/>
    </row>
    <row r="2" spans="1:11" ht="16" thickBot="1" x14ac:dyDescent="0.4">
      <c r="A2" s="312" t="s">
        <v>203</v>
      </c>
      <c r="B2" s="302"/>
      <c r="C2" s="302"/>
      <c r="D2" s="302"/>
      <c r="E2" s="302"/>
      <c r="F2" s="302"/>
      <c r="G2" s="302"/>
      <c r="H2" s="302"/>
      <c r="I2" s="303"/>
    </row>
    <row r="3" spans="1:11" s="169" customFormat="1" ht="15.5" x14ac:dyDescent="0.35">
      <c r="A3" s="231"/>
      <c r="B3" s="232"/>
      <c r="C3" s="233" t="s">
        <v>4</v>
      </c>
      <c r="D3" s="233" t="s">
        <v>5</v>
      </c>
      <c r="E3" s="233" t="s">
        <v>6</v>
      </c>
      <c r="F3" s="233" t="s">
        <v>7</v>
      </c>
      <c r="G3" s="233" t="s">
        <v>8</v>
      </c>
      <c r="H3" s="233" t="s">
        <v>75</v>
      </c>
      <c r="I3" s="234" t="s">
        <v>76</v>
      </c>
    </row>
    <row r="4" spans="1:11" s="169" customFormat="1" ht="15.5" x14ac:dyDescent="0.35">
      <c r="A4" s="235" t="s">
        <v>1</v>
      </c>
      <c r="B4" s="236" t="s">
        <v>0</v>
      </c>
      <c r="C4" s="237"/>
      <c r="D4" s="237"/>
      <c r="E4" s="237"/>
      <c r="F4" s="237"/>
      <c r="G4" s="237"/>
      <c r="H4" s="237"/>
      <c r="I4" s="238"/>
    </row>
    <row r="5" spans="1:11" s="169" customFormat="1" ht="15.5" x14ac:dyDescent="0.35">
      <c r="A5" s="239"/>
      <c r="B5" s="221" t="s">
        <v>83</v>
      </c>
      <c r="C5" s="249">
        <f>'Exhibit B-3 1st Year OpBud'!J17</f>
        <v>0</v>
      </c>
      <c r="D5" s="282"/>
      <c r="E5" s="282"/>
      <c r="F5" s="282"/>
      <c r="G5" s="282"/>
      <c r="H5" s="282"/>
      <c r="I5" s="283"/>
    </row>
    <row r="6" spans="1:11" s="169" customFormat="1" ht="15.5" x14ac:dyDescent="0.35">
      <c r="A6" s="239"/>
      <c r="B6" s="213" t="s">
        <v>79</v>
      </c>
      <c r="C6" s="250">
        <f>'Exhibit B-3 1st Year OpBud'!J28</f>
        <v>0</v>
      </c>
      <c r="D6" s="284"/>
      <c r="E6" s="284"/>
      <c r="F6" s="284"/>
      <c r="G6" s="284"/>
      <c r="H6" s="284"/>
      <c r="I6" s="285"/>
    </row>
    <row r="7" spans="1:11" s="169" customFormat="1" ht="15.5" x14ac:dyDescent="0.35">
      <c r="A7" s="239"/>
      <c r="B7" s="213" t="s">
        <v>80</v>
      </c>
      <c r="C7" s="250">
        <f>'Exhibit B-3 1st Year OpBud'!J34</f>
        <v>0</v>
      </c>
      <c r="D7" s="284"/>
      <c r="E7" s="284"/>
      <c r="F7" s="284"/>
      <c r="G7" s="284"/>
      <c r="H7" s="284"/>
      <c r="I7" s="285"/>
    </row>
    <row r="8" spans="1:11" s="169" customFormat="1" ht="15.5" x14ac:dyDescent="0.35">
      <c r="A8" s="239"/>
      <c r="B8" s="213" t="s">
        <v>81</v>
      </c>
      <c r="C8" s="250">
        <f>'Exhibit B-3 1st Year OpBud'!J41</f>
        <v>0</v>
      </c>
      <c r="D8" s="284"/>
      <c r="E8" s="284"/>
      <c r="F8" s="284"/>
      <c r="G8" s="284"/>
      <c r="H8" s="284"/>
      <c r="I8" s="285"/>
    </row>
    <row r="9" spans="1:11" s="169" customFormat="1" ht="15.5" x14ac:dyDescent="0.35">
      <c r="A9" s="239"/>
      <c r="B9" s="213" t="s">
        <v>82</v>
      </c>
      <c r="C9" s="250">
        <f>SUM(C5:C8)</f>
        <v>0</v>
      </c>
      <c r="D9" s="250">
        <f t="shared" ref="D9:I9" si="0">SUM(D5:D8)</f>
        <v>0</v>
      </c>
      <c r="E9" s="250">
        <f t="shared" si="0"/>
        <v>0</v>
      </c>
      <c r="F9" s="250">
        <f t="shared" si="0"/>
        <v>0</v>
      </c>
      <c r="G9" s="250">
        <f t="shared" si="0"/>
        <v>0</v>
      </c>
      <c r="H9" s="250">
        <f t="shared" si="0"/>
        <v>0</v>
      </c>
      <c r="I9" s="250">
        <f t="shared" si="0"/>
        <v>0</v>
      </c>
    </row>
    <row r="10" spans="1:11" s="169" customFormat="1" ht="15.5" x14ac:dyDescent="0.35">
      <c r="A10" s="239"/>
      <c r="B10" s="240"/>
      <c r="C10" s="240"/>
      <c r="D10" s="240"/>
      <c r="E10" s="240"/>
      <c r="F10" s="240"/>
      <c r="G10" s="240"/>
      <c r="H10" s="240"/>
      <c r="I10" s="241"/>
    </row>
    <row r="11" spans="1:11" s="169" customFormat="1" ht="15.5" x14ac:dyDescent="0.35">
      <c r="A11" s="235" t="s">
        <v>2</v>
      </c>
      <c r="B11" s="236" t="s">
        <v>86</v>
      </c>
      <c r="C11" s="237"/>
      <c r="D11" s="237"/>
      <c r="E11" s="237"/>
      <c r="F11" s="237"/>
      <c r="G11" s="237"/>
      <c r="H11" s="237"/>
      <c r="I11" s="238"/>
      <c r="K11" s="242"/>
    </row>
    <row r="12" spans="1:11" s="169" customFormat="1" ht="15.5" x14ac:dyDescent="0.35">
      <c r="A12" s="243" t="s">
        <v>9</v>
      </c>
      <c r="B12" s="244" t="s">
        <v>9</v>
      </c>
      <c r="C12" s="252">
        <f>'Exhibit B-3 1st Year OpBud'!J53</f>
        <v>0</v>
      </c>
      <c r="D12" s="252">
        <f>'Exhibit B-4 7 Yr OpBud'!E44</f>
        <v>0</v>
      </c>
      <c r="E12" s="252">
        <f>'Exhibit B-4 7 Yr OpBud'!F44</f>
        <v>0</v>
      </c>
      <c r="F12" s="252">
        <f>'Exhibit B-4 7 Yr OpBud'!G44</f>
        <v>0</v>
      </c>
      <c r="G12" s="252">
        <f>'Exhibit B-4 7 Yr OpBud'!H44</f>
        <v>0</v>
      </c>
      <c r="H12" s="252">
        <f>'Exhibit B-4 7 Yr OpBud'!I44</f>
        <v>0</v>
      </c>
      <c r="I12" s="252">
        <f>'Exhibit B-4 7 Yr OpBud'!J44</f>
        <v>0</v>
      </c>
    </row>
    <row r="13" spans="1:11" s="169" customFormat="1" ht="15.5" x14ac:dyDescent="0.35">
      <c r="A13" s="239"/>
      <c r="B13" s="240"/>
      <c r="C13" s="253"/>
      <c r="D13" s="253"/>
      <c r="E13" s="253"/>
      <c r="F13" s="253"/>
      <c r="G13" s="253"/>
      <c r="H13" s="253"/>
      <c r="I13" s="254"/>
    </row>
    <row r="14" spans="1:11" s="169" customFormat="1" ht="15.5" x14ac:dyDescent="0.35">
      <c r="A14" s="235" t="s">
        <v>3</v>
      </c>
      <c r="B14" s="236" t="s">
        <v>87</v>
      </c>
      <c r="C14" s="255"/>
      <c r="D14" s="255"/>
      <c r="E14" s="255"/>
      <c r="F14" s="255"/>
      <c r="G14" s="255"/>
      <c r="H14" s="255"/>
      <c r="I14" s="256"/>
    </row>
    <row r="15" spans="1:11" s="169" customFormat="1" ht="15.5" x14ac:dyDescent="0.35">
      <c r="A15" s="243" t="s">
        <v>9</v>
      </c>
      <c r="B15" s="244" t="s">
        <v>9</v>
      </c>
      <c r="C15" s="257">
        <f>C9-C12</f>
        <v>0</v>
      </c>
      <c r="D15" s="257">
        <f t="shared" ref="D15:I15" si="1">D9-D12</f>
        <v>0</v>
      </c>
      <c r="E15" s="257">
        <f t="shared" si="1"/>
        <v>0</v>
      </c>
      <c r="F15" s="257">
        <f t="shared" si="1"/>
        <v>0</v>
      </c>
      <c r="G15" s="257">
        <f t="shared" si="1"/>
        <v>0</v>
      </c>
      <c r="H15" s="257">
        <f t="shared" si="1"/>
        <v>0</v>
      </c>
      <c r="I15" s="258">
        <f t="shared" si="1"/>
        <v>0</v>
      </c>
    </row>
    <row r="16" spans="1:11" s="169" customFormat="1" ht="15.5" x14ac:dyDescent="0.35">
      <c r="A16" s="245" t="s">
        <v>171</v>
      </c>
      <c r="B16" s="246"/>
      <c r="C16" s="246"/>
      <c r="D16" s="246"/>
      <c r="E16" s="247"/>
      <c r="F16" s="247"/>
      <c r="G16" s="247"/>
      <c r="H16" s="247"/>
      <c r="I16" s="248"/>
    </row>
    <row r="17" spans="1:9" s="169" customFormat="1" ht="15.5" x14ac:dyDescent="0.35">
      <c r="A17" s="306"/>
      <c r="B17" s="307"/>
      <c r="C17" s="307"/>
      <c r="D17" s="307"/>
      <c r="E17" s="307"/>
      <c r="F17" s="307"/>
      <c r="G17" s="307"/>
      <c r="H17" s="307"/>
      <c r="I17" s="308"/>
    </row>
    <row r="18" spans="1:9" s="169" customFormat="1" ht="15.5" x14ac:dyDescent="0.35">
      <c r="A18" s="306"/>
      <c r="B18" s="307"/>
      <c r="C18" s="307"/>
      <c r="D18" s="307"/>
      <c r="E18" s="307"/>
      <c r="F18" s="307"/>
      <c r="G18" s="307"/>
      <c r="H18" s="307"/>
      <c r="I18" s="308"/>
    </row>
    <row r="19" spans="1:9" s="169" customFormat="1" ht="15.5" x14ac:dyDescent="0.35">
      <c r="A19" s="306"/>
      <c r="B19" s="307"/>
      <c r="C19" s="307"/>
      <c r="D19" s="307"/>
      <c r="E19" s="307"/>
      <c r="F19" s="307"/>
      <c r="G19" s="307"/>
      <c r="H19" s="307"/>
      <c r="I19" s="308"/>
    </row>
    <row r="20" spans="1:9" s="169" customFormat="1" ht="15.5" x14ac:dyDescent="0.35">
      <c r="A20" s="306"/>
      <c r="B20" s="307"/>
      <c r="C20" s="307"/>
      <c r="D20" s="307"/>
      <c r="E20" s="307"/>
      <c r="F20" s="307"/>
      <c r="G20" s="307"/>
      <c r="H20" s="307"/>
      <c r="I20" s="308"/>
    </row>
    <row r="21" spans="1:9" s="169" customFormat="1" ht="15.5" x14ac:dyDescent="0.35">
      <c r="A21" s="306"/>
      <c r="B21" s="307"/>
      <c r="C21" s="307"/>
      <c r="D21" s="307"/>
      <c r="E21" s="307"/>
      <c r="F21" s="307"/>
      <c r="G21" s="307"/>
      <c r="H21" s="307"/>
      <c r="I21" s="308"/>
    </row>
    <row r="22" spans="1:9" s="169" customFormat="1" ht="15.5" x14ac:dyDescent="0.35">
      <c r="A22" s="309"/>
      <c r="B22" s="310"/>
      <c r="C22" s="310"/>
      <c r="D22" s="310"/>
      <c r="E22" s="310"/>
      <c r="F22" s="310"/>
      <c r="G22" s="310"/>
      <c r="H22" s="310"/>
      <c r="I22" s="311"/>
    </row>
    <row r="23" spans="1:9" s="169" customFormat="1" ht="15.5" x14ac:dyDescent="0.35">
      <c r="A23" s="245" t="s">
        <v>88</v>
      </c>
      <c r="B23" s="246"/>
      <c r="C23" s="246"/>
      <c r="D23" s="247"/>
      <c r="E23" s="247"/>
      <c r="F23" s="247"/>
      <c r="G23" s="247"/>
      <c r="H23" s="247"/>
      <c r="I23" s="248"/>
    </row>
    <row r="24" spans="1:9" s="169" customFormat="1" ht="15.5" x14ac:dyDescent="0.35">
      <c r="A24" s="306"/>
      <c r="B24" s="307"/>
      <c r="C24" s="307"/>
      <c r="D24" s="307"/>
      <c r="E24" s="307"/>
      <c r="F24" s="307"/>
      <c r="G24" s="307"/>
      <c r="H24" s="307"/>
      <c r="I24" s="308"/>
    </row>
    <row r="25" spans="1:9" s="169" customFormat="1" ht="15.5" x14ac:dyDescent="0.35">
      <c r="A25" s="306"/>
      <c r="B25" s="307"/>
      <c r="C25" s="307"/>
      <c r="D25" s="307"/>
      <c r="E25" s="307"/>
      <c r="F25" s="307"/>
      <c r="G25" s="307"/>
      <c r="H25" s="307"/>
      <c r="I25" s="308"/>
    </row>
    <row r="26" spans="1:9" s="169" customFormat="1" ht="15.5" x14ac:dyDescent="0.35">
      <c r="A26" s="306"/>
      <c r="B26" s="307"/>
      <c r="C26" s="307"/>
      <c r="D26" s="307"/>
      <c r="E26" s="307"/>
      <c r="F26" s="307"/>
      <c r="G26" s="307"/>
      <c r="H26" s="307"/>
      <c r="I26" s="308"/>
    </row>
    <row r="27" spans="1:9" s="169" customFormat="1" ht="15.5" x14ac:dyDescent="0.35">
      <c r="A27" s="306"/>
      <c r="B27" s="307"/>
      <c r="C27" s="307"/>
      <c r="D27" s="307"/>
      <c r="E27" s="307"/>
      <c r="F27" s="307"/>
      <c r="G27" s="307"/>
      <c r="H27" s="307"/>
      <c r="I27" s="308"/>
    </row>
    <row r="28" spans="1:9" s="169" customFormat="1" ht="15.5" x14ac:dyDescent="0.35">
      <c r="A28" s="306"/>
      <c r="B28" s="307"/>
      <c r="C28" s="307"/>
      <c r="D28" s="307"/>
      <c r="E28" s="307"/>
      <c r="F28" s="307"/>
      <c r="G28" s="307"/>
      <c r="H28" s="307"/>
      <c r="I28" s="308"/>
    </row>
    <row r="29" spans="1:9" s="169" customFormat="1" ht="15.5" x14ac:dyDescent="0.35">
      <c r="A29" s="306"/>
      <c r="B29" s="307"/>
      <c r="C29" s="307"/>
      <c r="D29" s="307"/>
      <c r="E29" s="307"/>
      <c r="F29" s="307"/>
      <c r="G29" s="307"/>
      <c r="H29" s="307"/>
      <c r="I29" s="308"/>
    </row>
    <row r="30" spans="1:9" s="169" customFormat="1" ht="15.5" x14ac:dyDescent="0.35">
      <c r="A30" s="309"/>
      <c r="B30" s="310"/>
      <c r="C30" s="310"/>
      <c r="D30" s="310"/>
      <c r="E30" s="310"/>
      <c r="F30" s="310"/>
      <c r="G30" s="310"/>
      <c r="H30" s="310"/>
      <c r="I30" s="311"/>
    </row>
    <row r="31" spans="1:9" s="169" customFormat="1" ht="65.5" customHeight="1" thickBot="1" x14ac:dyDescent="0.4">
      <c r="A31" s="368" t="s">
        <v>207</v>
      </c>
      <c r="B31" s="369"/>
      <c r="C31" s="369"/>
      <c r="D31" s="369"/>
      <c r="E31" s="369"/>
      <c r="F31" s="369"/>
      <c r="G31" s="369"/>
      <c r="H31" s="369"/>
      <c r="I31" s="370"/>
    </row>
  </sheetData>
  <sheetProtection formatCells="0" formatColumns="0" formatRows="0" insertColumns="0" insertRows="0"/>
  <mergeCells count="1">
    <mergeCell ref="A31:I31"/>
  </mergeCells>
  <phoneticPr fontId="0" type="noConversion"/>
  <pageMargins left="0.4" right="0.44"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40"/>
  <sheetViews>
    <sheetView workbookViewId="0">
      <selection activeCell="G8" sqref="G8"/>
    </sheetView>
  </sheetViews>
  <sheetFormatPr defaultColWidth="9.1796875" defaultRowHeight="12.5" x14ac:dyDescent="0.25"/>
  <cols>
    <col min="1" max="1" width="8.453125" style="9" customWidth="1"/>
    <col min="2" max="2" width="48.453125" style="9" customWidth="1"/>
    <col min="3" max="3" width="4" style="9" customWidth="1"/>
    <col min="4" max="4" width="18.26953125" style="9" customWidth="1"/>
    <col min="5" max="5" width="18" style="9" customWidth="1"/>
    <col min="6" max="6" width="13.453125" style="9" customWidth="1"/>
    <col min="7" max="16384" width="9.1796875" style="9"/>
  </cols>
  <sheetData>
    <row r="1" spans="1:5" ht="15.5" x14ac:dyDescent="0.25">
      <c r="B1" s="373" t="s">
        <v>90</v>
      </c>
      <c r="C1" s="373"/>
      <c r="D1" s="373"/>
      <c r="E1" s="373"/>
    </row>
    <row r="2" spans="1:5" ht="13" x14ac:dyDescent="0.3">
      <c r="A2" s="11"/>
      <c r="B2" s="11"/>
      <c r="C2" s="11"/>
      <c r="D2" s="12" t="s">
        <v>91</v>
      </c>
      <c r="E2" s="13"/>
    </row>
    <row r="3" spans="1:5" ht="15.5" x14ac:dyDescent="0.35">
      <c r="A3" s="337" t="s">
        <v>92</v>
      </c>
      <c r="B3" s="300"/>
      <c r="D3" s="15" t="s">
        <v>93</v>
      </c>
      <c r="E3" s="16">
        <f>'Exhibit B-4 7 Yr OpBud'!D28</f>
        <v>0</v>
      </c>
    </row>
    <row r="4" spans="1:5" ht="15.5" x14ac:dyDescent="0.35">
      <c r="A4" s="337" t="s">
        <v>94</v>
      </c>
      <c r="B4" s="300"/>
      <c r="D4" s="17" t="s">
        <v>172</v>
      </c>
      <c r="E4" s="16">
        <f>'Exhibit B-4 7 Yr OpBud'!D39</f>
        <v>0</v>
      </c>
    </row>
    <row r="5" spans="1:5" x14ac:dyDescent="0.25">
      <c r="A5" s="14"/>
      <c r="B5" s="18"/>
      <c r="D5" s="15" t="s">
        <v>95</v>
      </c>
      <c r="E5" s="16">
        <f>'Exhibit B-1 Stable DevBud'!H5</f>
        <v>0</v>
      </c>
    </row>
    <row r="6" spans="1:5" x14ac:dyDescent="0.25">
      <c r="A6" s="11"/>
      <c r="B6" s="11"/>
      <c r="D6" s="15" t="s">
        <v>96</v>
      </c>
      <c r="E6" s="16"/>
    </row>
    <row r="7" spans="1:5" x14ac:dyDescent="0.25">
      <c r="A7" s="11"/>
      <c r="B7" s="11"/>
      <c r="D7" s="15" t="s">
        <v>97</v>
      </c>
      <c r="E7" s="301"/>
    </row>
    <row r="8" spans="1:5" x14ac:dyDescent="0.25">
      <c r="A8" s="11"/>
      <c r="B8" s="11"/>
      <c r="D8" s="15" t="s">
        <v>98</v>
      </c>
      <c r="E8" s="301"/>
    </row>
    <row r="9" spans="1:5" x14ac:dyDescent="0.25">
      <c r="A9" s="11"/>
      <c r="B9" s="11"/>
      <c r="C9" s="11"/>
      <c r="D9" s="11"/>
      <c r="E9" s="11"/>
    </row>
    <row r="10" spans="1:5" ht="23" x14ac:dyDescent="0.25">
      <c r="A10" s="19" t="s">
        <v>99</v>
      </c>
      <c r="B10" s="20" t="s">
        <v>100</v>
      </c>
      <c r="C10" s="21"/>
      <c r="D10" s="21"/>
      <c r="E10" s="22">
        <f>(E3*0.025)+(E4*0.01)</f>
        <v>0</v>
      </c>
    </row>
    <row r="11" spans="1:5" x14ac:dyDescent="0.25">
      <c r="A11" s="23"/>
      <c r="B11" s="24"/>
      <c r="C11" s="25"/>
      <c r="D11" s="25"/>
      <c r="E11" s="26"/>
    </row>
    <row r="12" spans="1:5" ht="23" x14ac:dyDescent="0.25">
      <c r="A12" s="19"/>
      <c r="B12" s="27" t="s">
        <v>101</v>
      </c>
      <c r="C12" s="25"/>
      <c r="D12" s="25"/>
      <c r="E12" s="28">
        <f>'Exhibit B-4 7 Yr OpBud'!D30</f>
        <v>0</v>
      </c>
    </row>
    <row r="13" spans="1:5" x14ac:dyDescent="0.25">
      <c r="A13" s="23"/>
      <c r="B13" s="24"/>
      <c r="C13" s="25"/>
      <c r="D13" s="25"/>
      <c r="E13" s="26"/>
    </row>
    <row r="14" spans="1:5" x14ac:dyDescent="0.25">
      <c r="A14" s="23"/>
      <c r="B14" s="29" t="s">
        <v>102</v>
      </c>
      <c r="C14" s="25"/>
      <c r="D14" s="25"/>
      <c r="E14" s="28">
        <f>E10*10</f>
        <v>0</v>
      </c>
    </row>
    <row r="15" spans="1:5" x14ac:dyDescent="0.25">
      <c r="A15" s="23"/>
      <c r="B15" s="24"/>
      <c r="C15" s="25"/>
      <c r="D15" s="25"/>
      <c r="E15" s="26"/>
    </row>
    <row r="16" spans="1:5" ht="24" x14ac:dyDescent="0.3">
      <c r="A16" s="23"/>
      <c r="B16" s="30" t="s">
        <v>103</v>
      </c>
      <c r="C16" s="25"/>
      <c r="D16" s="25"/>
      <c r="E16" s="31">
        <f>E14-(E12*10)</f>
        <v>0</v>
      </c>
    </row>
    <row r="17" spans="1:5" x14ac:dyDescent="0.25">
      <c r="A17" s="23"/>
      <c r="B17" s="24"/>
      <c r="C17" s="25"/>
      <c r="D17" s="25"/>
      <c r="E17" s="32"/>
    </row>
    <row r="18" spans="1:5" x14ac:dyDescent="0.25">
      <c r="A18" s="23"/>
      <c r="B18" s="33"/>
      <c r="C18" s="34"/>
      <c r="D18" s="34"/>
      <c r="E18" s="33"/>
    </row>
    <row r="19" spans="1:5" ht="13" x14ac:dyDescent="0.3">
      <c r="A19" s="23"/>
      <c r="B19" s="11"/>
      <c r="C19" s="25"/>
      <c r="D19" s="13" t="s">
        <v>104</v>
      </c>
      <c r="E19" s="13" t="s">
        <v>105</v>
      </c>
    </row>
    <row r="20" spans="1:5" ht="42.75" customHeight="1" x14ac:dyDescent="0.3">
      <c r="A20" s="23" t="s">
        <v>106</v>
      </c>
      <c r="B20" s="20" t="s">
        <v>107</v>
      </c>
      <c r="C20" s="25"/>
      <c r="D20" s="35">
        <f>IF(E7&gt;24,0,IF(E8="Y",E5*0.005,0))</f>
        <v>0</v>
      </c>
      <c r="E20" s="36"/>
    </row>
    <row r="21" spans="1:5" ht="39" customHeight="1" x14ac:dyDescent="0.3">
      <c r="A21" s="23"/>
      <c r="B21" s="20" t="s">
        <v>108</v>
      </c>
      <c r="C21" s="25"/>
      <c r="D21" s="35">
        <f>IF(E7&gt;24,0,IF(E8="N",(E5+E6)*0.005,0))</f>
        <v>0</v>
      </c>
      <c r="E21" s="36"/>
    </row>
    <row r="22" spans="1:5" ht="30.75" customHeight="1" x14ac:dyDescent="0.25">
      <c r="A22" s="23"/>
      <c r="B22" s="20" t="s">
        <v>121</v>
      </c>
      <c r="C22" s="25"/>
      <c r="D22" s="36"/>
      <c r="E22" s="37">
        <f>IF(E7&gt;24,(E7*250),0)</f>
        <v>0</v>
      </c>
    </row>
    <row r="23" spans="1:5" x14ac:dyDescent="0.25">
      <c r="A23" s="23"/>
      <c r="B23" s="24"/>
      <c r="C23" s="25"/>
      <c r="D23" s="26"/>
      <c r="E23" s="26"/>
    </row>
    <row r="24" spans="1:5" ht="23.25" customHeight="1" x14ac:dyDescent="0.25">
      <c r="A24" s="23"/>
      <c r="B24" s="27" t="s">
        <v>109</v>
      </c>
      <c r="C24" s="25"/>
      <c r="D24" s="38">
        <f>'Exhibit B-4 7 Yr OpBud'!D29</f>
        <v>0</v>
      </c>
      <c r="E24" s="38">
        <f>IF(E22&gt;0,'Exhibit B-4 7 Yr OpBud'!C16,0)</f>
        <v>0</v>
      </c>
    </row>
    <row r="25" spans="1:5" x14ac:dyDescent="0.25">
      <c r="A25" s="23"/>
      <c r="B25" s="24"/>
      <c r="C25" s="25"/>
      <c r="D25" s="32"/>
      <c r="E25" s="32"/>
    </row>
    <row r="26" spans="1:5" x14ac:dyDescent="0.25">
      <c r="A26" s="23"/>
      <c r="B26" s="39" t="s">
        <v>110</v>
      </c>
      <c r="C26" s="34"/>
      <c r="D26" s="40">
        <f>IF(D20&lt;1,(D21*10),D20*10)</f>
        <v>0</v>
      </c>
      <c r="E26" s="40">
        <f>E22*10</f>
        <v>0</v>
      </c>
    </row>
    <row r="27" spans="1:5" x14ac:dyDescent="0.25">
      <c r="A27" s="23"/>
      <c r="B27" s="24"/>
      <c r="C27" s="25"/>
      <c r="D27" s="32"/>
      <c r="E27" s="32"/>
    </row>
    <row r="28" spans="1:5" ht="24" x14ac:dyDescent="0.3">
      <c r="A28" s="23"/>
      <c r="B28" s="30" t="s">
        <v>111</v>
      </c>
      <c r="C28" s="25"/>
      <c r="D28" s="31">
        <f>D26-(D24*10)</f>
        <v>0</v>
      </c>
      <c r="E28" s="31">
        <f>E26-(E24*10)</f>
        <v>0</v>
      </c>
    </row>
    <row r="29" spans="1:5" x14ac:dyDescent="0.25">
      <c r="A29" s="23"/>
      <c r="B29" s="24"/>
      <c r="C29" s="25"/>
      <c r="D29" s="26"/>
      <c r="E29" s="26"/>
    </row>
    <row r="30" spans="1:5" x14ac:dyDescent="0.25">
      <c r="A30" s="23"/>
      <c r="B30" s="11"/>
      <c r="C30" s="25"/>
      <c r="D30" s="11"/>
      <c r="E30" s="11"/>
    </row>
    <row r="31" spans="1:5" ht="24.5" x14ac:dyDescent="0.35">
      <c r="A31" s="23"/>
      <c r="B31" s="41" t="s">
        <v>112</v>
      </c>
      <c r="C31" s="25"/>
      <c r="D31" s="371">
        <f>IF(E7&gt;24,IF(D28&lt;0,E28+E16),D28+E16)</f>
        <v>0</v>
      </c>
      <c r="E31" s="372"/>
    </row>
    <row r="32" spans="1:5" ht="6.75" customHeight="1" x14ac:dyDescent="0.25">
      <c r="A32" s="23"/>
    </row>
    <row r="33" spans="1:5" ht="47.25" customHeight="1" x14ac:dyDescent="0.25">
      <c r="A33" s="42"/>
      <c r="B33" s="52" t="s">
        <v>120</v>
      </c>
      <c r="C33" s="51"/>
      <c r="D33" s="51"/>
      <c r="E33" s="51"/>
    </row>
    <row r="34" spans="1:5" x14ac:dyDescent="0.25">
      <c r="A34" s="43"/>
      <c r="B34" s="43"/>
      <c r="C34" s="43"/>
      <c r="D34" s="43"/>
      <c r="E34" s="43"/>
    </row>
    <row r="35" spans="1:5" x14ac:dyDescent="0.25">
      <c r="A35" s="43"/>
      <c r="B35" s="44"/>
      <c r="C35" s="43"/>
      <c r="D35" s="45" t="s">
        <v>113</v>
      </c>
      <c r="E35" s="45" t="s">
        <v>114</v>
      </c>
    </row>
    <row r="36" spans="1:5" ht="25" x14ac:dyDescent="0.25">
      <c r="A36" s="43"/>
      <c r="B36" s="46" t="s">
        <v>115</v>
      </c>
      <c r="C36" s="43"/>
      <c r="D36" s="40">
        <f>SUM('Exhibit B-1 (Construction)'!J39-'Exhibit B-1 (Construction)'!D39)</f>
        <v>0</v>
      </c>
      <c r="E36" s="40">
        <f>IF(E7&gt;24,E28-D36,D28-D36)</f>
        <v>0</v>
      </c>
    </row>
    <row r="37" spans="1:5" ht="25" x14ac:dyDescent="0.25">
      <c r="A37" s="43"/>
      <c r="B37" s="46" t="s">
        <v>116</v>
      </c>
      <c r="C37" s="43"/>
      <c r="D37" s="40">
        <f>SUM('Exhibit B-1 (Construction)'!J40-'Exhibit B-1 (Construction)'!D40)</f>
        <v>0</v>
      </c>
      <c r="E37" s="40">
        <f>E16-D37</f>
        <v>0</v>
      </c>
    </row>
    <row r="38" spans="1:5" ht="25" x14ac:dyDescent="0.25">
      <c r="A38" s="43"/>
      <c r="B38" s="46" t="s">
        <v>117</v>
      </c>
      <c r="D38" s="40">
        <f>'Exhibit B-1 (Construction)'!D39</f>
        <v>0</v>
      </c>
      <c r="E38" s="40">
        <f>E36-D38</f>
        <v>0</v>
      </c>
    </row>
    <row r="39" spans="1:5" ht="25" x14ac:dyDescent="0.25">
      <c r="A39" s="43"/>
      <c r="B39" s="46" t="s">
        <v>118</v>
      </c>
      <c r="D39" s="40">
        <f>'Exhibit B-1 (Construction)'!D40</f>
        <v>0</v>
      </c>
      <c r="E39" s="40">
        <f>E37-D39</f>
        <v>0</v>
      </c>
    </row>
    <row r="40" spans="1:5" ht="22.5" customHeight="1" x14ac:dyDescent="0.3">
      <c r="B40" s="47" t="s">
        <v>119</v>
      </c>
      <c r="C40" s="48"/>
      <c r="D40" s="48"/>
      <c r="E40" s="49">
        <f>SUM(E38:E39)</f>
        <v>0</v>
      </c>
    </row>
  </sheetData>
  <mergeCells count="2">
    <mergeCell ref="D31:E31"/>
    <mergeCell ref="B1:E1"/>
  </mergeCells>
  <pageMargins left="0.7" right="0.7" top="0.75" bottom="0.75" header="0.3" footer="0.3"/>
</worksheet>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Exhibit B-1 (Construction)</vt:lpstr>
      <vt:lpstr>Exhibit B-1 Stable DevBud</vt:lpstr>
      <vt:lpstr>Exhibit B-3 1st Year OpBud</vt:lpstr>
      <vt:lpstr>Exhibit B-4 7 Yr OpBud</vt:lpstr>
      <vt:lpstr>Exhibit B-5 7yr Cash Flow</vt:lpstr>
      <vt:lpstr>Reserves</vt:lpstr>
      <vt:lpstr>'Exhibit B-1 (Construction)'!Print_Area</vt:lpstr>
      <vt:lpstr>'Exhibit B-1 Stable DevBud'!Print_Area</vt:lpstr>
      <vt:lpstr>'Exhibit B-3 1st Year OpBud'!Print_Area</vt:lpstr>
      <vt:lpstr>'Exhibit B-4 7 Yr OpBud'!Print_Area</vt:lpstr>
      <vt:lpstr>'Exhibit B-5 7yr Cash Flow'!Print_Area</vt:lpstr>
    </vt:vector>
  </TitlesOfParts>
  <Company>OTDA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HHAP Budgets</dc:title>
  <dc:creator>New York State Office of Temporary and Disability Assistance (OTDA)</dc:creator>
  <cp:keywords>HHAP, Budget, Stabilization</cp:keywords>
  <cp:lastModifiedBy>Jennings, Donald (OTDA)</cp:lastModifiedBy>
  <cp:lastPrinted>2025-01-03T17:14:18Z</cp:lastPrinted>
  <dcterms:created xsi:type="dcterms:W3CDTF">1998-12-16T17:09:12Z</dcterms:created>
  <dcterms:modified xsi:type="dcterms:W3CDTF">2025-05-22T17:13:35Z</dcterms:modified>
</cp:coreProperties>
</file>